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B818647C-7B0E-454D-8765-6F448A4B260E}" xr6:coauthVersionLast="47" xr6:coauthVersionMax="47" xr10:uidLastSave="{00000000-0000-0000-0000-000000000000}"/>
  <bookViews>
    <workbookView xWindow="-120" yWindow="-120" windowWidth="24240" windowHeight="13140" firstSheet="3" activeTab="6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6.1" sheetId="2" r:id="rId3"/>
    <sheet name="sum m.6.1" sheetId="8" r:id="rId4"/>
    <sheet name="student m.6.2" sheetId="6" r:id="rId5"/>
    <sheet name="sum m.6.2" sheetId="9" r:id="rId6"/>
    <sheet name="student m.6.3" sheetId="7" r:id="rId7"/>
    <sheet name="sum m.6.3" sheetId="10" r:id="rId8"/>
    <sheet name="student m.6.4" sheetId="11" r:id="rId9"/>
    <sheet name="sum m.6.4" sheetId="13" r:id="rId10"/>
  </sheets>
  <definedNames>
    <definedName name="_xlnm.Print_Titles" localSheetId="2">'student m.6.1'!$1:$4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J9" i="13" l="1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K25" i="11"/>
  <c r="L25" i="11" s="1"/>
  <c r="K26" i="11"/>
  <c r="L26" i="11" s="1"/>
  <c r="K27" i="11"/>
  <c r="L27" i="1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/>
  <c r="K34" i="11"/>
  <c r="L34" i="11" s="1"/>
  <c r="K35" i="11"/>
  <c r="L35" i="11" s="1"/>
  <c r="K36" i="11"/>
  <c r="L36" i="11" s="1"/>
  <c r="K37" i="11"/>
  <c r="L37" i="11" s="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32" i="7"/>
  <c r="L32" i="7" s="1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31" i="6"/>
  <c r="L31" i="6" s="1"/>
  <c r="K32" i="6"/>
  <c r="L32" i="6" s="1"/>
  <c r="K33" i="6"/>
  <c r="L33" i="6" s="1"/>
  <c r="K34" i="6"/>
  <c r="L34" i="6" s="1"/>
  <c r="K35" i="6"/>
  <c r="L35" i="6"/>
  <c r="K36" i="6"/>
  <c r="L36" i="6" s="1"/>
  <c r="K37" i="6"/>
  <c r="L37" i="6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K31" i="2" l="1"/>
  <c r="L31" i="2" s="1"/>
  <c r="K32" i="2"/>
  <c r="L32" i="2" s="1"/>
  <c r="K33" i="2"/>
  <c r="L33" i="2" s="1"/>
  <c r="K34" i="2"/>
  <c r="L34" i="2" s="1"/>
  <c r="K28" i="7" l="1"/>
  <c r="L28" i="7" s="1"/>
  <c r="K29" i="7"/>
  <c r="L29" i="7" s="1"/>
  <c r="K30" i="7"/>
  <c r="L30" i="7" s="1"/>
  <c r="K31" i="7"/>
  <c r="L31" i="7" s="1"/>
  <c r="K26" i="6" l="1"/>
  <c r="L26" i="6"/>
  <c r="K27" i="6"/>
  <c r="K28" i="6"/>
  <c r="L28" i="6" s="1"/>
  <c r="K29" i="6"/>
  <c r="L29" i="6" s="1"/>
  <c r="K30" i="6"/>
  <c r="L30" i="6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K5" i="2"/>
  <c r="L5" i="2" s="1"/>
  <c r="K6" i="2"/>
  <c r="L6" i="2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K7" i="7"/>
  <c r="L7" i="7" s="1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K5" i="6"/>
  <c r="K7" i="2"/>
  <c r="L7" i="2" s="1"/>
  <c r="K8" i="2"/>
  <c r="L8" i="2" s="1"/>
  <c r="K9" i="2"/>
  <c r="L9" i="2" s="1"/>
  <c r="K10" i="2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L10" i="2" l="1"/>
  <c r="A14" i="8" s="1"/>
  <c r="D14" i="8"/>
  <c r="B14" i="8"/>
  <c r="H14" i="8"/>
  <c r="F14" i="8"/>
  <c r="L5" i="11"/>
  <c r="A14" i="13" s="1"/>
  <c r="H14" i="13"/>
  <c r="F14" i="13"/>
  <c r="D14" i="13"/>
  <c r="B14" i="13"/>
  <c r="F14" i="10"/>
  <c r="D14" i="10"/>
  <c r="B14" i="10"/>
  <c r="H14" i="10"/>
  <c r="L5" i="6"/>
  <c r="H14" i="9"/>
  <c r="F14" i="9"/>
  <c r="D14" i="9"/>
  <c r="B14" i="9"/>
  <c r="L8" i="7"/>
  <c r="L27" i="6"/>
  <c r="L5" i="7"/>
  <c r="A14" i="10" l="1"/>
  <c r="B15" i="10" s="1"/>
  <c r="D15" i="13"/>
  <c r="B15" i="13"/>
  <c r="F15" i="13"/>
  <c r="H15" i="13"/>
  <c r="A14" i="9"/>
  <c r="H15" i="9" s="1"/>
  <c r="F15" i="10"/>
  <c r="D15" i="10"/>
  <c r="H15" i="10"/>
  <c r="D15" i="8"/>
  <c r="B15" i="8"/>
  <c r="F15" i="8"/>
  <c r="H15" i="8"/>
  <c r="B15" i="9" l="1"/>
  <c r="F15" i="9"/>
  <c r="D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<sst xmlns="http://schemas.openxmlformats.org/spreadsheetml/2006/main" count="516" uniqueCount="346">
  <si>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</si>
  <si>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</si>
  <si>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</si>
  <si>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</si>
  <si>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</si>
  <si>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</si>
  <si>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</si>
  <si>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</si>
  <si>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</si>
  <si>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</si>
  <si>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</si>
  <si>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</si>
  <si>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</si>
  <si>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</si>
  <si>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</si>
  <si>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</si>
  <si>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</si>
  <si>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</si>
  <si>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</si>
  <si>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</si>
  <si>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</si>
  <si>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</si>
  <si>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</si>
  <si>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</si>
  <si>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</si>
  <si>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</si>
  <si>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</si>
  <si>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</si>
  <si>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</si>
  <si>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</si>
  <si>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</si>
  <si>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</si>
  <si>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</si>
  <si>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</si>
  <si>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</si>
  <si>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</si>
  <si>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</si>
  <si>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</si>
  <si>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</si>
  <si>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</si>
  <si>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</si>
  <si>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</si>
  <si>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</si>
  <si>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</si>
  <si>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</si>
  <si>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</si>
  <si>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</si>
  <si>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</si>
  <si>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</si>
  <si>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</si>
  <si>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</si>
  <si>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</si>
  <si>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</si>
  <si>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</si>
  <si>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</si>
  <si>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</si>
  <si>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</si>
  <si>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</si>
  <si>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</si>
  <si>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</si>
  <si>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</si>
  <si>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</si>
  <si>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</si>
  <si>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</si>
  <si>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</si>
  <si>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</si>
  <si>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</si>
  <si>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</si>
  <si>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</si>
  <si>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</si>
  <si>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</si>
  <si>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</si>
  <si>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</si>
  <si>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</si>
  <si>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</si>
  <si>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</si>
  <si>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</si>
  <si>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</si>
  <si>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</si>
  <si>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</si>
  <si>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</si>
  <si>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</si>
  <si>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</si>
  <si>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</si>
  <si>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</si>
  <si>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</si>
  <si>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</si>
  <si>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</si>
  <si>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</si>
  <si>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</si>
  <si>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</si>
  <si>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04248</t>
  </si>
  <si>
    <t>นายจิราโชติ    สิงห์แรง</t>
  </si>
  <si>
    <t>04250</t>
  </si>
  <si>
    <t>นายธนาวิชญ์    สังกลิ่น</t>
  </si>
  <si>
    <t>04251</t>
  </si>
  <si>
    <t>นายนันทนากร    ร้อยตรอง</t>
  </si>
  <si>
    <t>04255</t>
  </si>
  <si>
    <t>นายศักดิ์สิทธิ์    สิงห์วี</t>
  </si>
  <si>
    <t>04357</t>
  </si>
  <si>
    <t>นายพงศกร    เทียมทอง</t>
  </si>
  <si>
    <t>04925</t>
  </si>
  <si>
    <t>นายต้นตระการ    เอี่ยมสำอางค์</t>
  </si>
  <si>
    <t>04926</t>
  </si>
  <si>
    <t>นายสมศักดิ์    แจ่มหม้อ</t>
  </si>
  <si>
    <t>04256</t>
  </si>
  <si>
    <t>นางสาวกนกกร    เกิดเผือก</t>
  </si>
  <si>
    <t>04260</t>
  </si>
  <si>
    <t>นางสาวกวินทรา    เสือด้วง</t>
  </si>
  <si>
    <t>04261</t>
  </si>
  <si>
    <t>04262</t>
  </si>
  <si>
    <t>นางสาวขวัญชนก    ยี่สุ่น</t>
  </si>
  <si>
    <t>04263</t>
  </si>
  <si>
    <t>นางสาวจันทิรา    ไชยมาตย์</t>
  </si>
  <si>
    <t>04264</t>
  </si>
  <si>
    <t>นางสาวจิราพร    ชาญสูงเนิน</t>
  </si>
  <si>
    <t>04265</t>
  </si>
  <si>
    <t>นางสาวเจติยาภรณ์    ยอดเยี่ยม</t>
  </si>
  <si>
    <t>04267</t>
  </si>
  <si>
    <t>นางสาวชยากร    จีนเพชร</t>
  </si>
  <si>
    <t>04268</t>
  </si>
  <si>
    <t>นางสาวชลนรี    สิงห์แรง</t>
  </si>
  <si>
    <t>04269</t>
  </si>
  <si>
    <t>นางสาวดารินทร์    จันทฤทธิ์</t>
  </si>
  <si>
    <t>04272</t>
  </si>
  <si>
    <t>นางสาวปริณดา    สีดาคำ</t>
  </si>
  <si>
    <t>04273</t>
  </si>
  <si>
    <t>นางสาวพรชนก    พิมสี</t>
  </si>
  <si>
    <t>04275</t>
  </si>
  <si>
    <t>นางสาวภัทรวดี    ถมยา</t>
  </si>
  <si>
    <t>04277</t>
  </si>
  <si>
    <t>นางสาววรนุช    พลายมี</t>
  </si>
  <si>
    <t>04278</t>
  </si>
  <si>
    <t>นางสาววิลาวรรณ์    อิ่มวงษ์</t>
  </si>
  <si>
    <t>04279</t>
  </si>
  <si>
    <t>นางสาวสุดารัตน์    ทั่งทอง</t>
  </si>
  <si>
    <t>04304</t>
  </si>
  <si>
    <t>นางสาวประภัสสร    เสือด้วง</t>
  </si>
  <si>
    <t>04332</t>
  </si>
  <si>
    <t>นางสาวกุลธิชา    เลขจิตร</t>
  </si>
  <si>
    <t>04338</t>
  </si>
  <si>
    <t>นางสาววิภาวัล    แตงไทย</t>
  </si>
  <si>
    <t>04372</t>
  </si>
  <si>
    <t>นางสาวน้ำฝน    เสือด้วง</t>
  </si>
  <si>
    <t>04375</t>
  </si>
  <si>
    <t>นางสาวพัชรพร    สิงห์แรง</t>
  </si>
  <si>
    <t>04929</t>
  </si>
  <si>
    <t>นางสาวกรรณิกา    คะระออม</t>
  </si>
  <si>
    <t>04930</t>
  </si>
  <si>
    <t>นางสาวกาญจนา    อ่องเลื่อม</t>
  </si>
  <si>
    <t>04247</t>
  </si>
  <si>
    <t>นายจักพงษ์    เสือด้วง</t>
  </si>
  <si>
    <t>04290</t>
  </si>
  <si>
    <t>นายวชิรวิทย์    หนองหลวง</t>
  </si>
  <si>
    <t>04326</t>
  </si>
  <si>
    <t>04350</t>
  </si>
  <si>
    <t>นายกิตติคุณ    หอมมาลา</t>
  </si>
  <si>
    <t>04932</t>
  </si>
  <si>
    <t>นายฉัตรมงคล    น้อยมี</t>
  </si>
  <si>
    <t>04933</t>
  </si>
  <si>
    <t>นายสุริยัน    ส่องแสง</t>
  </si>
  <si>
    <t>04946</t>
  </si>
  <si>
    <t>นายนิรุต    สุกเปล่ง</t>
  </si>
  <si>
    <t>04257</t>
  </si>
  <si>
    <t>นางสาวกมลลักษณ์    หมอนคุด</t>
  </si>
  <si>
    <t>04266</t>
  </si>
  <si>
    <t>นางสาวเจนจิรา    รักพ่วง</t>
  </si>
  <si>
    <t>04270</t>
  </si>
  <si>
    <t>นางสาวทยุตา    แจ่มหม้อ</t>
  </si>
  <si>
    <t>04271</t>
  </si>
  <si>
    <t>นางสาวบัณฑิตา    เสือนิ่ม</t>
  </si>
  <si>
    <t>04276</t>
  </si>
  <si>
    <t>นางสาวภูทอง    ฤทธิมนต์</t>
  </si>
  <si>
    <t>04280</t>
  </si>
  <si>
    <t>นางสาวอภิชญา    ดิษสวน</t>
  </si>
  <si>
    <t>04298</t>
  </si>
  <si>
    <t>นางสาวจันทกานต์    ถมทอง</t>
  </si>
  <si>
    <t>04299</t>
  </si>
  <si>
    <t>นางสาวจีราภรณ์    บุญแก้ว</t>
  </si>
  <si>
    <t>04303</t>
  </si>
  <si>
    <t>นางสาวนิลาวัลย์    โท้นพราหม</t>
  </si>
  <si>
    <t>04306</t>
  </si>
  <si>
    <t>นางสาวพิชญธิดา    นารอด</t>
  </si>
  <si>
    <t>04309</t>
  </si>
  <si>
    <t>นางสาววิภาพร    สุสะสินธุ์</t>
  </si>
  <si>
    <t>04310</t>
  </si>
  <si>
    <t>นางสาวสิริวิมล    ถมยา</t>
  </si>
  <si>
    <t>04314</t>
  </si>
  <si>
    <t>นางสาวอินธิกา    เสือด้วง</t>
  </si>
  <si>
    <t>04337</t>
  </si>
  <si>
    <t>นางสาวธิราพรรณ    ชลพิมาย</t>
  </si>
  <si>
    <t>04341</t>
  </si>
  <si>
    <t>นางสาวพลอยชมพู    เกิดพงษ์</t>
  </si>
  <si>
    <t>04345</t>
  </si>
  <si>
    <t>นางสาวศศิการ์    อิ่มวงษ์</t>
  </si>
  <si>
    <t>04349</t>
  </si>
  <si>
    <t>นางสาวอรพัทธ์    สิงห์โต</t>
  </si>
  <si>
    <t>04369</t>
  </si>
  <si>
    <t>นางสาวชลดา    สอิ้ง</t>
  </si>
  <si>
    <t>04370</t>
  </si>
  <si>
    <t>นางสาวทิพวรรณ    โคตสุวรรณ์</t>
  </si>
  <si>
    <t>04371</t>
  </si>
  <si>
    <t>นางสาวนภารัตน์    จันทร์แดง</t>
  </si>
  <si>
    <t>04373</t>
  </si>
  <si>
    <t>นางสาวปณิดา    จันทร์กระจ่าง</t>
  </si>
  <si>
    <t>04380</t>
  </si>
  <si>
    <t>นางสาวสุฐิตา    ฤทธิ์ลอย</t>
  </si>
  <si>
    <t>04611</t>
  </si>
  <si>
    <t>นางสาวปุรามาศ    ศักดิ์ศรี</t>
  </si>
  <si>
    <t>04769</t>
  </si>
  <si>
    <t>นางสาวอุไรวรรณ    คำลอ</t>
  </si>
  <si>
    <t>04931</t>
  </si>
  <si>
    <t>นางสาวสุธิดา    ไทยพาศ</t>
  </si>
  <si>
    <t>04936</t>
  </si>
  <si>
    <t>นางสาวศิริวรรณ    แสนเสนาะ</t>
  </si>
  <si>
    <t>04116</t>
  </si>
  <si>
    <t>นายเกียรติศักดิ์    สิงหนาโคภาส</t>
  </si>
  <si>
    <t>04246</t>
  </si>
  <si>
    <t>นายเกียรติกุล    อินมัน</t>
  </si>
  <si>
    <t>04252</t>
  </si>
  <si>
    <t>นายภัทรดนัย    เกิดพงษ์</t>
  </si>
  <si>
    <t>04285</t>
  </si>
  <si>
    <t>นายธนกร    ปิ่นมณี</t>
  </si>
  <si>
    <t>04315</t>
  </si>
  <si>
    <t>นายกฤติกร    แจ่มหม้อ</t>
  </si>
  <si>
    <t>04316</t>
  </si>
  <si>
    <t>นายจีรภัทร    เสือนิ่ม</t>
  </si>
  <si>
    <t>04327</t>
  </si>
  <si>
    <t>นายวีรภัทร    แซ่ห่าน</t>
  </si>
  <si>
    <t>04352</t>
  </si>
  <si>
    <t>นายณัฐกิตติ์    จีนเพชร</t>
  </si>
  <si>
    <t>04354</t>
  </si>
  <si>
    <t>นายธีรภัทร    วงษ์อ่อง</t>
  </si>
  <si>
    <t>04358</t>
  </si>
  <si>
    <t>นายภัทรภูมิ    เกิดพงษ์</t>
  </si>
  <si>
    <t>04362</t>
  </si>
  <si>
    <t>นายสุภิรักษ์    อิ่มวงษ์</t>
  </si>
  <si>
    <t>04927</t>
  </si>
  <si>
    <t>นายอภินันท์    นารอด</t>
  </si>
  <si>
    <t>04937</t>
  </si>
  <si>
    <t>นายธีรภัทร    แสนประสิทธิ์</t>
  </si>
  <si>
    <t>04938</t>
  </si>
  <si>
    <t>นายภูธร    มณีเขียว</t>
  </si>
  <si>
    <t>04939</t>
  </si>
  <si>
    <t>นายวุฒิภัทร    เขียวแก้ว</t>
  </si>
  <si>
    <t>04311</t>
  </si>
  <si>
    <t>นางสาวสุพรรษา    ทหารเสือ</t>
  </si>
  <si>
    <t>04333</t>
  </si>
  <si>
    <t>นางสาวจิราภรณ์    เกิดพงษ์</t>
  </si>
  <si>
    <t>04336</t>
  </si>
  <si>
    <t>นางสาวณัทชา    อินทร์สิงห์</t>
  </si>
  <si>
    <t>04344</t>
  </si>
  <si>
    <t>นางสาววรัญญา    แซ่เจี่ย</t>
  </si>
  <si>
    <t>04346</t>
  </si>
  <si>
    <t>นางสาวสุจิตรา    เอี่ยมพงษ์</t>
  </si>
  <si>
    <t>04365</t>
  </si>
  <si>
    <t>นางสาวกัลยา    มะณีเขียว</t>
  </si>
  <si>
    <t>04366</t>
  </si>
  <si>
    <t>นางสาวเก็จแก้ว    พรมมี</t>
  </si>
  <si>
    <t>04382</t>
  </si>
  <si>
    <t>นางสาวอนันตญา    โตกำแหง</t>
  </si>
  <si>
    <t>04383</t>
  </si>
  <si>
    <t>นางสาวอารยา    ขันแก้วทา</t>
  </si>
  <si>
    <t>04770</t>
  </si>
  <si>
    <t>นางสาวสุดา    จัตุรัส</t>
  </si>
  <si>
    <t>04940</t>
  </si>
  <si>
    <t>นางสาวกาญจนา    ทั่งทอง</t>
  </si>
  <si>
    <t>04941</t>
  </si>
  <si>
    <t>นางสาวจิราพร    แตงไทย</t>
  </si>
  <si>
    <t>04942</t>
  </si>
  <si>
    <t>นางสาวสุรัสวดี    จันพุฒ</t>
  </si>
  <si>
    <t>04281</t>
  </si>
  <si>
    <t>นายกฤตภาส    สุดไทย</t>
  </si>
  <si>
    <t>04282</t>
  </si>
  <si>
    <t>นายเกียรติศักดิ์    คุ้มครอง</t>
  </si>
  <si>
    <t>04283</t>
  </si>
  <si>
    <t>นายชัยวัฒน์    อิ่มวงษ์</t>
  </si>
  <si>
    <t>04287</t>
  </si>
  <si>
    <t>นายธนวัต    ประเสริฐรอด</t>
  </si>
  <si>
    <t>04288</t>
  </si>
  <si>
    <t>นายนุกูล    สมอนาค</t>
  </si>
  <si>
    <t>04291</t>
  </si>
  <si>
    <t>นายวิชัย    จันทร์อิน</t>
  </si>
  <si>
    <t>04292</t>
  </si>
  <si>
    <t>นายศุภกร    จูมาศ</t>
  </si>
  <si>
    <t>04293</t>
  </si>
  <si>
    <t>นายสรศักดิ์    คุ้มเณร</t>
  </si>
  <si>
    <t>04320</t>
  </si>
  <si>
    <t>นายธีรเดช    จีนภู่</t>
  </si>
  <si>
    <t>04322</t>
  </si>
  <si>
    <t>นายปราการ    นารอด</t>
  </si>
  <si>
    <t>04323</t>
  </si>
  <si>
    <t>นายพีระพล    เมฆนะภา</t>
  </si>
  <si>
    <t>04351</t>
  </si>
  <si>
    <t>นายชนะวีร์    เอมศิริ</t>
  </si>
  <si>
    <t>04353</t>
  </si>
  <si>
    <t>นายธาวิน    สังข์ขาว</t>
  </si>
  <si>
    <t>04355</t>
  </si>
  <si>
    <t>นายธีรภัทร    ส่องแสง</t>
  </si>
  <si>
    <t>04360</t>
  </si>
  <si>
    <t>นายวัชรดนัย    มุกดา</t>
  </si>
  <si>
    <t>04410</t>
  </si>
  <si>
    <t>นายชินภัทร    จีนเพชร</t>
  </si>
  <si>
    <t>04765</t>
  </si>
  <si>
    <t>นายธนดล    ปัญญาสราวุธ</t>
  </si>
  <si>
    <t>04943</t>
  </si>
  <si>
    <t>นายจิรายุ    เกิดพงษ์</t>
  </si>
  <si>
    <t>04944</t>
  </si>
  <si>
    <t>นายณทวุฒิ    มณีเขียว</t>
  </si>
  <si>
    <t>04945</t>
  </si>
  <si>
    <t>นายณัฐพล    ชุ่มเย็น</t>
  </si>
  <si>
    <t>04947</t>
  </si>
  <si>
    <t>นายยุทธนา    คุ้มเณร</t>
  </si>
  <si>
    <t>04949</t>
  </si>
  <si>
    <t>นายสถิตย์    มณีเขียว</t>
  </si>
  <si>
    <t>04950</t>
  </si>
  <si>
    <t>นายสรวิศ    อินสุข</t>
  </si>
  <si>
    <t>04951</t>
  </si>
  <si>
    <t>นายอนุชิต    สงเชื้อ</t>
  </si>
  <si>
    <t>04954</t>
  </si>
  <si>
    <t>นายณัฐพร    เล็กพริก</t>
  </si>
  <si>
    <t>05114</t>
  </si>
  <si>
    <t>นายพีรวิชญ์    เกิดพงษ์</t>
  </si>
  <si>
    <t>04334</t>
  </si>
  <si>
    <t>นางสาวชมพูนุช    โมมีเพชร</t>
  </si>
  <si>
    <t>04374</t>
  </si>
  <si>
    <t>นางสาวเปรมยุตา    ส่องแสง</t>
  </si>
  <si>
    <t>04376</t>
  </si>
  <si>
    <t>นางสาวมีนา    เมืองของ</t>
  </si>
  <si>
    <t>04378</t>
  </si>
  <si>
    <t>นางสาววิภา    พรมมี</t>
  </si>
  <si>
    <t>04766</t>
  </si>
  <si>
    <t>นางสาวสุญาดา    ป้อมอรินทร์</t>
  </si>
  <si>
    <t>04767</t>
  </si>
  <si>
    <t>นางสาวอภัสรา    โพธิ์ศรี</t>
  </si>
  <si>
    <t>04961</t>
  </si>
  <si>
    <t>นางสาวอัฐถภิญญา    ชดเชย</t>
  </si>
  <si>
    <t>นายกวินพัทธ์    ดิษสวน</t>
  </si>
  <si>
    <t>รหัสวิชา................................... ชั้นมัธยมศึกษาปีที่ 6 ห้อง 1 ปีการศึกษา 2568 ภาคเรียนที่ 2</t>
  </si>
  <si>
    <t>นางสาวเกตุณรินท์    โตนวล</t>
  </si>
  <si>
    <t>รหัสวิชา…................ชั้นมัธยมศึกษาปีที่ 6 ห้อง 2 ปีการศึกษา 2568 ภาคเรียนที่ 2</t>
  </si>
  <si>
    <t>รหัสวิชา…..................ชั้นมัธยมศึกษาปีที่ 6 ห้อง 2 ปีการศึกษา 2568 ภาคเรียนที่ 2</t>
  </si>
  <si>
    <t>รหัสวิชา…..............ชั้นมัธยมศึกษาปีที่ 6 ห้อง 3 ปีการศึกษา 2568 ภาคเรียนที่ 2</t>
  </si>
  <si>
    <t>รหัสวิชา….................ชั้นมัธยมศึกษาปีที่ 6 ห้อง 3 ปีการศึกษา 2568 ภาคเรียนที่ 2</t>
  </si>
  <si>
    <t>รหัสวิชา…................ชั้นมัธยมศึกษาปีที่ 6 ห้อง 4 ปีการศึกษา 2568 ภาคเรียนที่ 2</t>
  </si>
  <si>
    <t>รหัสวิชา…............ชั้นมัธยมศึกษาปีที่ 6 ห้อง 4 ปีการศึกษา 2568 ภาคเรียนที่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</si>
</sst>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7" xfId="0" applyFont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textRotation="90" wrapText="1"/>
    </xf>
    <xf numFmtId="1" fontId="1" fillId="2" borderId="7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top" wrapText="1" readingOrder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" fontId="8" fillId="0" borderId="7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9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2"/>
      <c r="S1" s="2"/>
    </row>
    <row r="2" spans="1:19" ht="23.25">
      <c r="A2" s="4"/>
      <c r="B2" s="80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23.25">
      <c r="A3" s="8" t="s">
        <v>2</v>
      </c>
      <c r="B3" s="77" t="s">
        <v>82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23.25">
      <c r="A4" s="9" t="s">
        <v>77</v>
      </c>
      <c r="B4" s="77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23.25">
      <c r="A5" s="9" t="s">
        <v>78</v>
      </c>
      <c r="B5" s="77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3.25">
      <c r="A6" s="9" t="s">
        <v>79</v>
      </c>
      <c r="B6" s="77" t="s">
        <v>83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51.75" customHeight="1">
      <c r="A7" s="62" t="s">
        <v>80</v>
      </c>
      <c r="B7" s="81" t="s">
        <v>74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ht="23.25">
      <c r="A8" s="9" t="s">
        <v>81</v>
      </c>
      <c r="B8" s="77" t="s">
        <v>75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ht="23.25">
      <c r="A9" s="63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3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workbookViewId="0">
      <selection activeCell="L10" sqref="L10"/>
    </sheetView>
  </sheetViews>
  <sheetFormatPr defaultRowHeight="21"/>
  <cols>
    <col min="1" max="1" width="12.85546875" style="71" customWidth="1"/>
    <col min="2" max="11" width="6.85546875" style="71" customWidth="1"/>
    <col min="12" max="16384" width="9.140625" style="71"/>
  </cols>
  <sheetData>
    <row r="1" spans="1:29">
      <c r="A1" s="88" t="s">
        <v>345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3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29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70"/>
      <c r="M4" s="38"/>
      <c r="N4" s="38"/>
      <c r="O4" s="38"/>
      <c r="P4" s="38"/>
      <c r="Q4" s="38"/>
      <c r="R4" s="38"/>
      <c r="S4" s="38"/>
      <c r="T4" s="38"/>
      <c r="U4" s="38"/>
      <c r="V4" s="38"/>
      <c r="W4" s="70"/>
      <c r="X4" s="38"/>
      <c r="Y4" s="38"/>
      <c r="Z4" s="38"/>
      <c r="AA4" s="38"/>
      <c r="AB4" s="38"/>
      <c r="AC4" s="70"/>
    </row>
    <row r="5" spans="1:29">
      <c r="A5" s="73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9">
      <c r="A6" s="47" t="s">
        <v>70</v>
      </c>
      <c r="B6" s="48">
        <f>COUNTIF('student m.6.4'!$F$5:$F$37,3)</f>
        <v>0</v>
      </c>
      <c r="C6" s="48" t="s">
        <v>15</v>
      </c>
      <c r="D6" s="48">
        <f>COUNTIF('student m.6.4'!$G$5:$G$37,3)</f>
        <v>0</v>
      </c>
      <c r="E6" s="48" t="s">
        <v>15</v>
      </c>
      <c r="F6" s="48">
        <f>COUNTIF('student m.6.4'!$H$5:$H$37,3)</f>
        <v>0</v>
      </c>
      <c r="G6" s="48" t="s">
        <v>15</v>
      </c>
      <c r="H6" s="48">
        <f>COUNTIF('student m.6.4'!$I$5:$I$37,3)</f>
        <v>0</v>
      </c>
      <c r="I6" s="48" t="s">
        <v>15</v>
      </c>
      <c r="J6" s="48">
        <f>COUNTIF('student m.6.4'!$J$5:$J$37,3)</f>
        <v>0</v>
      </c>
      <c r="K6" s="48" t="s">
        <v>15</v>
      </c>
      <c r="L6" s="40"/>
      <c r="M6" s="95"/>
      <c r="N6" s="96"/>
      <c r="O6" s="43"/>
      <c r="P6" s="95"/>
      <c r="Q6" s="96"/>
      <c r="R6" s="39"/>
      <c r="S6" s="95"/>
      <c r="T6" s="96"/>
      <c r="U6" s="70"/>
      <c r="V6" s="97"/>
      <c r="W6" s="96"/>
    </row>
    <row r="7" spans="1:29">
      <c r="A7" s="47" t="s">
        <v>71</v>
      </c>
      <c r="B7" s="48">
        <f>COUNTIF('student m.6.4'!$F$5:$F$37,2)</f>
        <v>0</v>
      </c>
      <c r="C7" s="48" t="s">
        <v>15</v>
      </c>
      <c r="D7" s="48">
        <f>COUNTIF('student m.6.4'!$G$5:$G$37,2)</f>
        <v>0</v>
      </c>
      <c r="E7" s="48" t="s">
        <v>15</v>
      </c>
      <c r="F7" s="48">
        <f>COUNTIF('student m.6.4'!$H$5:$H$37,2)</f>
        <v>0</v>
      </c>
      <c r="G7" s="48" t="s">
        <v>15</v>
      </c>
      <c r="H7" s="48">
        <f>COUNTIF('student m.6.4'!$I$5:$I$37,2)</f>
        <v>0</v>
      </c>
      <c r="I7" s="48" t="s">
        <v>15</v>
      </c>
      <c r="J7" s="48">
        <f>COUNTIF('student m.6.4'!$J$5:$J$37,2)</f>
        <v>0</v>
      </c>
      <c r="K7" s="48" t="s">
        <v>15</v>
      </c>
      <c r="L7" s="44"/>
      <c r="M7" s="70"/>
      <c r="N7" s="70"/>
      <c r="O7" s="43"/>
      <c r="P7" s="70"/>
      <c r="Q7" s="70"/>
      <c r="R7" s="39"/>
      <c r="S7" s="70"/>
      <c r="T7" s="70"/>
      <c r="U7" s="70"/>
      <c r="V7" s="72"/>
      <c r="W7" s="72"/>
    </row>
    <row r="8" spans="1:29">
      <c r="A8" s="47" t="s">
        <v>72</v>
      </c>
      <c r="B8" s="48">
        <f>COUNTIF('student m.6.4'!$F$5:$F$37,1)</f>
        <v>0</v>
      </c>
      <c r="C8" s="48" t="s">
        <v>15</v>
      </c>
      <c r="D8" s="48">
        <f>COUNTIF('student m.6.4'!$G$5:$G$37,1)</f>
        <v>0</v>
      </c>
      <c r="E8" s="48" t="s">
        <v>15</v>
      </c>
      <c r="F8" s="48">
        <f>COUNTIF('student m.6.4'!$H$5:$H$37,1)</f>
        <v>0</v>
      </c>
      <c r="G8" s="48" t="s">
        <v>15</v>
      </c>
      <c r="H8" s="48">
        <f>COUNTIF('student m.6.4'!$I$5:$I$37,1)</f>
        <v>0</v>
      </c>
      <c r="I8" s="48" t="s">
        <v>15</v>
      </c>
      <c r="J8" s="48">
        <f>COUNTIF('student m.6.4'!$J$5:$J$37,1)</f>
        <v>0</v>
      </c>
      <c r="K8" s="48" t="s">
        <v>15</v>
      </c>
      <c r="L8" s="44"/>
      <c r="M8" s="95"/>
      <c r="N8" s="96"/>
      <c r="O8" s="43"/>
      <c r="P8" s="95"/>
      <c r="Q8" s="96"/>
      <c r="R8" s="39"/>
      <c r="S8" s="95"/>
      <c r="T8" s="96"/>
      <c r="U8" s="70"/>
      <c r="V8" s="97"/>
      <c r="W8" s="96"/>
    </row>
    <row r="9" spans="1:29">
      <c r="A9" s="47" t="s">
        <v>73</v>
      </c>
      <c r="B9" s="48">
        <f>COUNTIF('student m.6.4'!$F$5:$F$37,0)</f>
        <v>0</v>
      </c>
      <c r="C9" s="48" t="s">
        <v>15</v>
      </c>
      <c r="D9" s="48">
        <f>COUNTIF('student m.6.4'!$G$5:$G$37,0)</f>
        <v>0</v>
      </c>
      <c r="E9" s="48" t="s">
        <v>15</v>
      </c>
      <c r="F9" s="48">
        <f>COUNTIF('student m.6.4'!$H$5:$H$37,0)</f>
        <v>0</v>
      </c>
      <c r="G9" s="48" t="s">
        <v>15</v>
      </c>
      <c r="H9" s="48">
        <f>COUNTIF('student m.6.4'!$I$5:$I$37,0)</f>
        <v>0</v>
      </c>
      <c r="I9" s="48" t="s">
        <v>15</v>
      </c>
      <c r="J9" s="48">
        <f>COUNTIF('student m.6.4'!$J$5:$J$37,0)</f>
        <v>0</v>
      </c>
      <c r="K9" s="48" t="s">
        <v>15</v>
      </c>
      <c r="L9" s="44"/>
      <c r="M9" s="70"/>
      <c r="N9" s="70"/>
      <c r="O9" s="43"/>
      <c r="P9" s="70"/>
      <c r="Q9" s="70"/>
      <c r="R9" s="39"/>
      <c r="S9" s="70"/>
      <c r="T9" s="70"/>
      <c r="U9" s="70"/>
      <c r="V9" s="72"/>
      <c r="W9" s="72"/>
    </row>
    <row r="10" spans="1:29">
      <c r="A10" s="70"/>
      <c r="B10" s="39"/>
      <c r="C10" s="44"/>
      <c r="D10" s="70"/>
      <c r="E10" s="70"/>
      <c r="F10" s="70"/>
      <c r="G10" s="43"/>
      <c r="H10" s="70"/>
      <c r="I10" s="70"/>
      <c r="J10" s="70"/>
      <c r="K10" s="70"/>
      <c r="L10" s="39"/>
      <c r="M10" s="70"/>
      <c r="N10" s="70"/>
      <c r="O10" s="70"/>
      <c r="P10" s="70"/>
      <c r="Q10" s="72"/>
      <c r="R10" s="44"/>
      <c r="S10" s="95"/>
      <c r="T10" s="96"/>
      <c r="U10" s="43"/>
      <c r="V10" s="95"/>
      <c r="W10" s="96"/>
      <c r="X10" s="39"/>
      <c r="Y10" s="95"/>
      <c r="Z10" s="96"/>
      <c r="AA10" s="70"/>
      <c r="AB10" s="97"/>
      <c r="AC10" s="96"/>
    </row>
    <row r="11" spans="1:29">
      <c r="A11" s="39"/>
      <c r="B11" s="39"/>
      <c r="C11" s="39"/>
      <c r="D11" s="39"/>
      <c r="E11" s="39"/>
      <c r="F11" s="39"/>
      <c r="G11" s="44"/>
      <c r="H11" s="70"/>
      <c r="I11" s="70"/>
      <c r="J11" s="43"/>
      <c r="K11" s="70"/>
      <c r="L11" s="70"/>
      <c r="M11" s="39"/>
      <c r="N11" s="70"/>
      <c r="O11" s="70"/>
      <c r="P11" s="70"/>
      <c r="Q11" s="72"/>
      <c r="R11" s="72"/>
    </row>
    <row r="12" spans="1:29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4"/>
      <c r="K12" s="44"/>
      <c r="L12" s="44"/>
      <c r="M12" s="44"/>
      <c r="N12" s="44"/>
      <c r="O12" s="44"/>
      <c r="P12" s="44"/>
      <c r="Q12" s="44"/>
      <c r="R12" s="44"/>
    </row>
    <row r="13" spans="1:29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>
      <c r="A14" s="69">
        <f>COUNTA('student m.6.4'!L5:L37)</f>
        <v>33</v>
      </c>
      <c r="B14" s="90">
        <f>COUNTIF('student m.6.4'!$K$5:$K$37,3)</f>
        <v>0</v>
      </c>
      <c r="C14" s="90"/>
      <c r="D14" s="90">
        <f>COUNTIF('student m.6.4'!$K$5:$K$37,2)</f>
        <v>0</v>
      </c>
      <c r="E14" s="90"/>
      <c r="F14" s="90">
        <f>COUNTIF('student m.6.4'!$K$5:$K$37,1)</f>
        <v>0</v>
      </c>
      <c r="G14" s="90"/>
      <c r="H14" s="90">
        <f>COUNTIF('student m.6.4'!$K$5:$K$37,0)</f>
        <v>0</v>
      </c>
      <c r="I14" s="90"/>
    </row>
    <row r="15" spans="1:29">
      <c r="A15" s="69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>
      <c r="B16" s="92"/>
      <c r="C16" s="92"/>
    </row>
    <row r="17" s="71" customFormat="1"/>
    <row r="18" s="71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68" t="s">
        <v>90</v>
      </c>
      <c r="B11"/>
      <c r="C11"/>
      <c r="D11"/>
      <c r="E11"/>
      <c r="F11"/>
    </row>
    <row r="12" spans="1:6">
      <c r="A12" s="66" t="s">
        <v>84</v>
      </c>
      <c r="B12"/>
      <c r="C12" s="65"/>
      <c r="D12" s="65"/>
      <c r="E12"/>
    </row>
    <row r="13" spans="1:6">
      <c r="A13" s="66" t="s">
        <v>88</v>
      </c>
      <c r="B13"/>
      <c r="C13" s="65"/>
      <c r="D13" s="65"/>
      <c r="E13"/>
    </row>
    <row r="14" spans="1:6">
      <c r="A14" s="66" t="s">
        <v>85</v>
      </c>
      <c r="B14"/>
      <c r="C14" s="65"/>
      <c r="D14"/>
      <c r="E14" s="65"/>
    </row>
    <row r="15" spans="1:6">
      <c r="A15" s="66" t="s">
        <v>89</v>
      </c>
      <c r="B15" s="65"/>
      <c r="C15"/>
      <c r="D15"/>
      <c r="E15" s="65"/>
    </row>
    <row r="16" spans="1:6" ht="21.75" thickBot="1">
      <c r="A16" s="67"/>
      <c r="B16" s="65"/>
      <c r="C16"/>
      <c r="D16"/>
      <c r="E16" s="65"/>
    </row>
    <row r="17" spans="1:5">
      <c r="A17" s="64"/>
      <c r="B17" s="65"/>
      <c r="C17"/>
      <c r="D17"/>
      <c r="E17" s="65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O5" sqref="O5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1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s="23" customFormat="1" ht="15.95" customHeight="1">
      <c r="A5" s="26">
        <v>6</v>
      </c>
      <c r="B5" s="27">
        <v>1</v>
      </c>
      <c r="C5" s="28">
        <v>1</v>
      </c>
      <c r="D5" s="76" t="s">
        <v>91</v>
      </c>
      <c r="E5" s="76" t="s">
        <v>92</v>
      </c>
      <c r="F5" s="32"/>
      <c r="G5" s="32"/>
      <c r="H5" s="32"/>
      <c r="I5" s="32"/>
      <c r="J5" s="32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6</v>
      </c>
      <c r="B6" s="20">
        <v>1</v>
      </c>
      <c r="C6" s="21">
        <v>2</v>
      </c>
      <c r="D6" s="76" t="s">
        <v>93</v>
      </c>
      <c r="E6" s="76" t="s">
        <v>94</v>
      </c>
      <c r="F6" s="31"/>
      <c r="G6" s="31"/>
      <c r="H6" s="31"/>
      <c r="I6" s="31"/>
      <c r="J6" s="31"/>
      <c r="K6" s="22" t="e">
        <f t="shared" ref="K6:K30" si="0">IF(J6="-","-",MODE(F6:J6))</f>
        <v>#N/A</v>
      </c>
      <c r="L6" s="29" t="e">
        <f t="shared" ref="L6:L3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6</v>
      </c>
      <c r="B7" s="20">
        <v>1</v>
      </c>
      <c r="C7" s="21">
        <v>3</v>
      </c>
      <c r="D7" s="76" t="s">
        <v>95</v>
      </c>
      <c r="E7" s="76" t="s">
        <v>96</v>
      </c>
      <c r="F7" s="31"/>
      <c r="G7" s="31"/>
      <c r="H7" s="31"/>
      <c r="I7" s="31"/>
      <c r="J7" s="31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19">
        <v>6</v>
      </c>
      <c r="B8" s="20">
        <v>1</v>
      </c>
      <c r="C8" s="21">
        <v>4</v>
      </c>
      <c r="D8" s="76" t="s">
        <v>97</v>
      </c>
      <c r="E8" s="76" t="s">
        <v>98</v>
      </c>
      <c r="F8" s="31"/>
      <c r="G8" s="31"/>
      <c r="H8" s="31"/>
      <c r="I8" s="31"/>
      <c r="J8" s="31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6</v>
      </c>
      <c r="B9" s="20">
        <v>1</v>
      </c>
      <c r="C9" s="21">
        <v>5</v>
      </c>
      <c r="D9" s="76" t="s">
        <v>99</v>
      </c>
      <c r="E9" s="76" t="s">
        <v>100</v>
      </c>
      <c r="F9" s="31"/>
      <c r="G9" s="31"/>
      <c r="H9" s="31"/>
      <c r="I9" s="31"/>
      <c r="J9" s="31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19">
        <v>6</v>
      </c>
      <c r="B10" s="20">
        <v>1</v>
      </c>
      <c r="C10" s="21">
        <v>6</v>
      </c>
      <c r="D10" s="76" t="s">
        <v>101</v>
      </c>
      <c r="E10" s="76" t="s">
        <v>102</v>
      </c>
      <c r="F10" s="32"/>
      <c r="G10" s="32"/>
      <c r="H10" s="32"/>
      <c r="I10" s="32"/>
      <c r="J10" s="32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6</v>
      </c>
      <c r="B11" s="20">
        <v>1</v>
      </c>
      <c r="C11" s="21">
        <v>7</v>
      </c>
      <c r="D11" s="76" t="s">
        <v>103</v>
      </c>
      <c r="E11" s="76" t="s">
        <v>104</v>
      </c>
      <c r="F11" s="31"/>
      <c r="G11" s="31"/>
      <c r="H11" s="31"/>
      <c r="I11" s="31"/>
      <c r="J11" s="31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19">
        <v>6</v>
      </c>
      <c r="B12" s="20">
        <v>1</v>
      </c>
      <c r="C12" s="21">
        <v>8</v>
      </c>
      <c r="D12" s="76" t="s">
        <v>105</v>
      </c>
      <c r="E12" s="76" t="s">
        <v>106</v>
      </c>
      <c r="F12" s="31"/>
      <c r="G12" s="31"/>
      <c r="H12" s="31"/>
      <c r="I12" s="31"/>
      <c r="J12" s="31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26">
        <v>6</v>
      </c>
      <c r="B13" s="20">
        <v>1</v>
      </c>
      <c r="C13" s="21">
        <v>9</v>
      </c>
      <c r="D13" s="76" t="s">
        <v>107</v>
      </c>
      <c r="E13" s="76" t="s">
        <v>108</v>
      </c>
      <c r="F13" s="31"/>
      <c r="G13" s="31"/>
      <c r="H13" s="31"/>
      <c r="I13" s="31"/>
      <c r="J13" s="31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19">
        <v>6</v>
      </c>
      <c r="B14" s="20">
        <v>1</v>
      </c>
      <c r="C14" s="21">
        <v>10</v>
      </c>
      <c r="D14" s="76" t="s">
        <v>109</v>
      </c>
      <c r="E14" s="76" t="s">
        <v>339</v>
      </c>
      <c r="F14" s="31"/>
      <c r="G14" s="31"/>
      <c r="H14" s="31"/>
      <c r="I14" s="31"/>
      <c r="J14" s="31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19">
        <v>6</v>
      </c>
      <c r="B15" s="20">
        <v>1</v>
      </c>
      <c r="C15" s="21">
        <v>11</v>
      </c>
      <c r="D15" s="76" t="s">
        <v>110</v>
      </c>
      <c r="E15" s="76" t="s">
        <v>111</v>
      </c>
      <c r="F15" s="32"/>
      <c r="G15" s="32"/>
      <c r="H15" s="32"/>
      <c r="I15" s="32"/>
      <c r="J15" s="32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19">
        <v>6</v>
      </c>
      <c r="B16" s="20">
        <v>1</v>
      </c>
      <c r="C16" s="21">
        <v>12</v>
      </c>
      <c r="D16" s="76" t="s">
        <v>112</v>
      </c>
      <c r="E16" s="76" t="s">
        <v>113</v>
      </c>
      <c r="F16" s="31"/>
      <c r="G16" s="31"/>
      <c r="H16" s="31"/>
      <c r="I16" s="31"/>
      <c r="J16" s="31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26">
        <v>6</v>
      </c>
      <c r="B17" s="20">
        <v>1</v>
      </c>
      <c r="C17" s="21">
        <v>13</v>
      </c>
      <c r="D17" s="76" t="s">
        <v>114</v>
      </c>
      <c r="E17" s="76" t="s">
        <v>115</v>
      </c>
      <c r="F17" s="31"/>
      <c r="G17" s="31"/>
      <c r="H17" s="31"/>
      <c r="I17" s="31"/>
      <c r="J17" s="31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6</v>
      </c>
      <c r="B18" s="20">
        <v>1</v>
      </c>
      <c r="C18" s="21">
        <v>14</v>
      </c>
      <c r="D18" s="76" t="s">
        <v>116</v>
      </c>
      <c r="E18" s="76" t="s">
        <v>117</v>
      </c>
      <c r="F18" s="31"/>
      <c r="G18" s="31"/>
      <c r="H18" s="31"/>
      <c r="I18" s="31"/>
      <c r="J18" s="31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19">
        <v>6</v>
      </c>
      <c r="B19" s="20">
        <v>1</v>
      </c>
      <c r="C19" s="21">
        <v>15</v>
      </c>
      <c r="D19" s="76" t="s">
        <v>118</v>
      </c>
      <c r="E19" s="76" t="s">
        <v>119</v>
      </c>
      <c r="F19" s="31"/>
      <c r="G19" s="31"/>
      <c r="H19" s="31"/>
      <c r="I19" s="31"/>
      <c r="J19" s="31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19">
        <v>6</v>
      </c>
      <c r="B20" s="20">
        <v>1</v>
      </c>
      <c r="C20" s="21">
        <v>16</v>
      </c>
      <c r="D20" s="76" t="s">
        <v>120</v>
      </c>
      <c r="E20" s="76" t="s">
        <v>121</v>
      </c>
      <c r="F20" s="32"/>
      <c r="G20" s="32"/>
      <c r="H20" s="32"/>
      <c r="I20" s="32"/>
      <c r="J20" s="32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26">
        <v>6</v>
      </c>
      <c r="B21" s="20">
        <v>1</v>
      </c>
      <c r="C21" s="21">
        <v>17</v>
      </c>
      <c r="D21" s="76" t="s">
        <v>122</v>
      </c>
      <c r="E21" s="76" t="s">
        <v>123</v>
      </c>
      <c r="F21" s="31"/>
      <c r="G21" s="31"/>
      <c r="H21" s="31"/>
      <c r="I21" s="31"/>
      <c r="J21" s="31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6</v>
      </c>
      <c r="B22" s="20">
        <v>1</v>
      </c>
      <c r="C22" s="21">
        <v>18</v>
      </c>
      <c r="D22" s="76" t="s">
        <v>124</v>
      </c>
      <c r="E22" s="76" t="s">
        <v>125</v>
      </c>
      <c r="F22" s="31"/>
      <c r="G22" s="31"/>
      <c r="H22" s="31"/>
      <c r="I22" s="31"/>
      <c r="J22" s="31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6</v>
      </c>
      <c r="B23" s="20">
        <v>1</v>
      </c>
      <c r="C23" s="21">
        <v>19</v>
      </c>
      <c r="D23" s="76" t="s">
        <v>126</v>
      </c>
      <c r="E23" s="76" t="s">
        <v>127</v>
      </c>
      <c r="F23" s="31"/>
      <c r="G23" s="31"/>
      <c r="H23" s="31"/>
      <c r="I23" s="31"/>
      <c r="J23" s="31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19">
        <v>6</v>
      </c>
      <c r="B24" s="20">
        <v>1</v>
      </c>
      <c r="C24" s="21">
        <v>20</v>
      </c>
      <c r="D24" s="76" t="s">
        <v>128</v>
      </c>
      <c r="E24" s="76" t="s">
        <v>129</v>
      </c>
      <c r="F24" s="31"/>
      <c r="G24" s="31"/>
      <c r="H24" s="31"/>
      <c r="I24" s="31"/>
      <c r="J24" s="31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6</v>
      </c>
      <c r="B25" s="20">
        <v>1</v>
      </c>
      <c r="C25" s="21">
        <v>21</v>
      </c>
      <c r="D25" s="76" t="s">
        <v>130</v>
      </c>
      <c r="E25" s="76" t="s">
        <v>131</v>
      </c>
      <c r="F25" s="32"/>
      <c r="G25" s="32"/>
      <c r="H25" s="32"/>
      <c r="I25" s="32"/>
      <c r="J25" s="32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6</v>
      </c>
      <c r="B26" s="20">
        <v>1</v>
      </c>
      <c r="C26" s="21">
        <v>22</v>
      </c>
      <c r="D26" s="76" t="s">
        <v>132</v>
      </c>
      <c r="E26" s="76" t="s">
        <v>133</v>
      </c>
      <c r="F26" s="31"/>
      <c r="G26" s="31"/>
      <c r="H26" s="31"/>
      <c r="I26" s="31"/>
      <c r="J26" s="31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6</v>
      </c>
      <c r="B27" s="20">
        <v>1</v>
      </c>
      <c r="C27" s="21">
        <v>23</v>
      </c>
      <c r="D27" s="76" t="s">
        <v>134</v>
      </c>
      <c r="E27" s="76" t="s">
        <v>135</v>
      </c>
      <c r="F27" s="31"/>
      <c r="G27" s="31"/>
      <c r="H27" s="31"/>
      <c r="I27" s="31"/>
      <c r="J27" s="31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19">
        <v>6</v>
      </c>
      <c r="B28" s="20">
        <v>1</v>
      </c>
      <c r="C28" s="21">
        <v>24</v>
      </c>
      <c r="D28" s="76" t="s">
        <v>136</v>
      </c>
      <c r="E28" s="76" t="s">
        <v>137</v>
      </c>
      <c r="F28" s="31"/>
      <c r="G28" s="31"/>
      <c r="H28" s="31"/>
      <c r="I28" s="31"/>
      <c r="J28" s="31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6</v>
      </c>
      <c r="B29" s="20">
        <v>1</v>
      </c>
      <c r="C29" s="21">
        <v>25</v>
      </c>
      <c r="D29" s="76" t="s">
        <v>138</v>
      </c>
      <c r="E29" s="76" t="s">
        <v>139</v>
      </c>
      <c r="F29" s="31"/>
      <c r="G29" s="31"/>
      <c r="H29" s="31"/>
      <c r="I29" s="31"/>
      <c r="J29" s="31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19">
        <v>6</v>
      </c>
      <c r="B30" s="20">
        <v>1</v>
      </c>
      <c r="C30" s="21">
        <v>26</v>
      </c>
      <c r="D30" s="76" t="s">
        <v>140</v>
      </c>
      <c r="E30" s="76" t="s">
        <v>141</v>
      </c>
      <c r="F30" s="32"/>
      <c r="G30" s="32"/>
      <c r="H30" s="32"/>
      <c r="I30" s="32"/>
      <c r="J30" s="32"/>
      <c r="K30" s="22" t="e">
        <f t="shared" si="0"/>
        <v>#N/A</v>
      </c>
      <c r="L30" s="29" t="e">
        <f t="shared" si="1"/>
        <v>#N/A</v>
      </c>
    </row>
    <row r="31" spans="1:12" ht="15.95" customHeight="1">
      <c r="A31" s="19">
        <v>6</v>
      </c>
      <c r="B31" s="20">
        <v>1</v>
      </c>
      <c r="C31" s="21">
        <v>27</v>
      </c>
      <c r="D31" s="76" t="s">
        <v>142</v>
      </c>
      <c r="E31" s="76" t="s">
        <v>143</v>
      </c>
      <c r="F31" s="31"/>
      <c r="G31" s="31"/>
      <c r="H31" s="31"/>
      <c r="I31" s="31"/>
      <c r="J31" s="31"/>
      <c r="K31" s="22" t="e">
        <f t="shared" ref="K31:K34" si="2">IF(J31="-","-",MODE(F31:J31))</f>
        <v>#N/A</v>
      </c>
      <c r="L31" s="29" t="e">
        <f t="shared" ref="L31:L34" si="3">IF(K31=3,"ดีเยี่ยม",IF(K31=2,"ดี",IF(K31=1,"พอใช้",IF(K31=0,"ปรับปรุง","-"))))</f>
        <v>#N/A</v>
      </c>
    </row>
    <row r="32" spans="1:12" ht="15.95" customHeight="1">
      <c r="A32" s="19">
        <v>6</v>
      </c>
      <c r="B32" s="20">
        <v>1</v>
      </c>
      <c r="C32" s="21">
        <v>28</v>
      </c>
      <c r="D32" s="76" t="s">
        <v>144</v>
      </c>
      <c r="E32" s="76" t="s">
        <v>145</v>
      </c>
      <c r="F32" s="31"/>
      <c r="G32" s="31"/>
      <c r="H32" s="31"/>
      <c r="I32" s="31"/>
      <c r="J32" s="31"/>
      <c r="K32" s="22" t="e">
        <f t="shared" si="2"/>
        <v>#N/A</v>
      </c>
      <c r="L32" s="29" t="e">
        <f t="shared" si="3"/>
        <v>#N/A</v>
      </c>
    </row>
    <row r="33" spans="1:12" ht="15.95" customHeight="1">
      <c r="A33" s="26">
        <v>6</v>
      </c>
      <c r="B33" s="20">
        <v>1</v>
      </c>
      <c r="C33" s="21">
        <v>29</v>
      </c>
      <c r="D33" s="76" t="s">
        <v>146</v>
      </c>
      <c r="E33" s="76" t="s">
        <v>147</v>
      </c>
      <c r="F33" s="32"/>
      <c r="G33" s="32"/>
      <c r="H33" s="32"/>
      <c r="I33" s="32"/>
      <c r="J33" s="32"/>
      <c r="K33" s="22" t="e">
        <f t="shared" si="2"/>
        <v>#N/A</v>
      </c>
      <c r="L33" s="29" t="e">
        <f t="shared" si="3"/>
        <v>#N/A</v>
      </c>
    </row>
    <row r="34" spans="1:12" ht="15.95" customHeight="1">
      <c r="A34" s="19">
        <v>6</v>
      </c>
      <c r="B34" s="20">
        <v>1</v>
      </c>
      <c r="C34" s="21">
        <v>30</v>
      </c>
      <c r="D34" s="76" t="s">
        <v>148</v>
      </c>
      <c r="E34" s="76" t="s">
        <v>149</v>
      </c>
      <c r="F34" s="31"/>
      <c r="G34" s="31"/>
      <c r="H34" s="31"/>
      <c r="I34" s="31"/>
      <c r="J34" s="31"/>
      <c r="K34" s="22" t="e">
        <f t="shared" si="2"/>
        <v>#N/A</v>
      </c>
      <c r="L34" s="29" t="e">
        <f t="shared" si="3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M11" sqref="M11"/>
    </sheetView>
  </sheetViews>
  <sheetFormatPr defaultRowHeight="21"/>
  <cols>
    <col min="1" max="1" width="12.85546875" style="37" customWidth="1"/>
    <col min="2" max="11" width="7.7109375" style="37" customWidth="1"/>
    <col min="12" max="16384" width="9.140625" style="37"/>
  </cols>
  <sheetData>
    <row r="1" spans="1:29">
      <c r="A1" s="88" t="s">
        <v>338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3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9" s="42" customFormat="1"/>
    <row r="4" spans="1:29" s="42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41"/>
      <c r="M4" s="38"/>
      <c r="N4" s="38"/>
      <c r="O4" s="38"/>
      <c r="P4" s="38"/>
      <c r="Q4" s="38"/>
      <c r="R4" s="38"/>
      <c r="S4" s="38"/>
      <c r="T4" s="38"/>
      <c r="U4" s="38"/>
      <c r="V4" s="38"/>
      <c r="W4" s="41"/>
      <c r="X4" s="38"/>
      <c r="Y4" s="38"/>
      <c r="Z4" s="38"/>
      <c r="AA4" s="38"/>
      <c r="AB4" s="38"/>
      <c r="AC4" s="41"/>
    </row>
    <row r="5" spans="1:29" s="42" customFormat="1">
      <c r="A5" s="46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9" s="42" customFormat="1">
      <c r="A6" s="47" t="s">
        <v>70</v>
      </c>
      <c r="B6" s="48">
        <f>COUNTIF('student m.6.1'!$F$5:$F$34,3)</f>
        <v>0</v>
      </c>
      <c r="C6" s="48" t="s">
        <v>15</v>
      </c>
      <c r="D6" s="48">
        <f>COUNTIF('student m.6.1'!$G$5:$G$34,3)</f>
        <v>0</v>
      </c>
      <c r="E6" s="48" t="s">
        <v>15</v>
      </c>
      <c r="F6" s="48">
        <f>COUNTIF('student m.6.1'!$H$5:$H$34,3)</f>
        <v>0</v>
      </c>
      <c r="G6" s="48" t="s">
        <v>15</v>
      </c>
      <c r="H6" s="48">
        <f>COUNTIF('student m.6.1'!$I$5:$I$34,3)</f>
        <v>0</v>
      </c>
      <c r="I6" s="48" t="s">
        <v>15</v>
      </c>
      <c r="J6" s="48">
        <f>COUNTIF('student m.6.1'!$J$5:$J$34,3)</f>
        <v>0</v>
      </c>
      <c r="K6" s="48" t="s">
        <v>15</v>
      </c>
      <c r="L6" s="40"/>
      <c r="M6" s="95"/>
      <c r="N6" s="96"/>
      <c r="O6" s="43"/>
      <c r="P6" s="95"/>
      <c r="Q6" s="96"/>
      <c r="R6" s="39"/>
      <c r="S6" s="95"/>
      <c r="T6" s="96"/>
      <c r="U6" s="41"/>
      <c r="V6" s="97"/>
      <c r="W6" s="96"/>
    </row>
    <row r="7" spans="1:29" s="42" customFormat="1">
      <c r="A7" s="47" t="s">
        <v>71</v>
      </c>
      <c r="B7" s="48">
        <f>COUNTIF('student m.6.1'!$F$5:$F$34,2)</f>
        <v>0</v>
      </c>
      <c r="C7" s="48" t="s">
        <v>15</v>
      </c>
      <c r="D7" s="48">
        <f>COUNTIF('student m.6.1'!$G$5:$G$34,2)</f>
        <v>0</v>
      </c>
      <c r="E7" s="48" t="s">
        <v>15</v>
      </c>
      <c r="F7" s="48">
        <f>COUNTIF('student m.6.1'!$H$5:$H$34,2)</f>
        <v>0</v>
      </c>
      <c r="G7" s="48" t="s">
        <v>15</v>
      </c>
      <c r="H7" s="48">
        <f>COUNTIF('student m.6.1'!$I$5:$I$34,2)</f>
        <v>0</v>
      </c>
      <c r="I7" s="48" t="s">
        <v>15</v>
      </c>
      <c r="J7" s="48">
        <f>COUNTIF('student m.6.1'!$J$5:$J$34,2)</f>
        <v>0</v>
      </c>
      <c r="K7" s="48" t="s">
        <v>15</v>
      </c>
      <c r="L7" s="44"/>
      <c r="M7" s="41"/>
      <c r="N7" s="41"/>
      <c r="O7" s="43"/>
      <c r="P7" s="41"/>
      <c r="Q7" s="41"/>
      <c r="R7" s="39"/>
      <c r="S7" s="41"/>
      <c r="T7" s="41"/>
      <c r="U7" s="41"/>
      <c r="V7" s="45"/>
      <c r="W7" s="45"/>
    </row>
    <row r="8" spans="1:29" s="42" customFormat="1">
      <c r="A8" s="47" t="s">
        <v>72</v>
      </c>
      <c r="B8" s="48">
        <f>COUNTIF('student m.6.1'!$F$5:$F$34,1)</f>
        <v>0</v>
      </c>
      <c r="C8" s="48" t="s">
        <v>15</v>
      </c>
      <c r="D8" s="48">
        <f>COUNTIF('student m.6.1'!$G$5:$G$34,1)</f>
        <v>0</v>
      </c>
      <c r="E8" s="48" t="s">
        <v>15</v>
      </c>
      <c r="F8" s="48">
        <f>COUNTIF('student m.6.1'!$H$5:$H$34,1)</f>
        <v>0</v>
      </c>
      <c r="G8" s="48" t="s">
        <v>15</v>
      </c>
      <c r="H8" s="48">
        <f>COUNTIF('student m.6.1'!$I$5:$I$34,1)</f>
        <v>0</v>
      </c>
      <c r="I8" s="48" t="s">
        <v>15</v>
      </c>
      <c r="J8" s="48">
        <f>COUNTIF('student m.6.1'!$J$5:$J$34,1)</f>
        <v>0</v>
      </c>
      <c r="K8" s="48" t="s">
        <v>15</v>
      </c>
      <c r="L8" s="44"/>
      <c r="M8" s="95"/>
      <c r="N8" s="96"/>
      <c r="O8" s="43"/>
      <c r="P8" s="95"/>
      <c r="Q8" s="96"/>
      <c r="R8" s="39"/>
      <c r="S8" s="95"/>
      <c r="T8" s="96"/>
      <c r="U8" s="41"/>
      <c r="V8" s="97"/>
      <c r="W8" s="96"/>
    </row>
    <row r="9" spans="1:29" s="42" customFormat="1">
      <c r="A9" s="47" t="s">
        <v>73</v>
      </c>
      <c r="B9" s="48">
        <f>COUNTIF('student m.6.1'!$F$5:$F$34,0)</f>
        <v>0</v>
      </c>
      <c r="C9" s="48" t="s">
        <v>15</v>
      </c>
      <c r="D9" s="48">
        <f>COUNTIF('student m.6.1'!$G$5:$G$34,0)</f>
        <v>0</v>
      </c>
      <c r="E9" s="48" t="s">
        <v>15</v>
      </c>
      <c r="F9" s="48">
        <f>COUNTIF('student m.6.1'!$H$5:$H$34,0)</f>
        <v>0</v>
      </c>
      <c r="G9" s="48" t="s">
        <v>15</v>
      </c>
      <c r="H9" s="48">
        <f>COUNTIF('student m.6.1'!$I$5:$I$34,0)</f>
        <v>0</v>
      </c>
      <c r="I9" s="48" t="s">
        <v>15</v>
      </c>
      <c r="J9" s="48">
        <f>COUNTIF('student m.6.1'!$J$5:$J$34,0)</f>
        <v>0</v>
      </c>
      <c r="K9" s="48" t="s">
        <v>15</v>
      </c>
      <c r="L9" s="44"/>
      <c r="M9" s="41"/>
      <c r="N9" s="41"/>
      <c r="O9" s="43"/>
      <c r="P9" s="41"/>
      <c r="Q9" s="41"/>
      <c r="R9" s="39"/>
      <c r="S9" s="41"/>
      <c r="T9" s="41"/>
      <c r="U9" s="41"/>
      <c r="V9" s="45"/>
      <c r="W9" s="45"/>
    </row>
    <row r="10" spans="1:29" s="42" customFormat="1">
      <c r="A10" s="41"/>
      <c r="B10" s="39"/>
      <c r="C10" s="44"/>
      <c r="D10" s="41"/>
      <c r="E10" s="41"/>
      <c r="F10" s="41"/>
      <c r="G10" s="43"/>
      <c r="H10" s="41"/>
      <c r="I10" s="41"/>
      <c r="J10" s="41"/>
      <c r="K10" s="41"/>
      <c r="L10" s="39"/>
      <c r="M10" s="41"/>
      <c r="N10" s="41"/>
      <c r="O10" s="41"/>
      <c r="P10" s="41"/>
      <c r="Q10" s="45"/>
      <c r="R10" s="44"/>
      <c r="S10" s="95"/>
      <c r="T10" s="96"/>
      <c r="U10" s="43"/>
      <c r="V10" s="95"/>
      <c r="W10" s="96"/>
      <c r="X10" s="39"/>
      <c r="Y10" s="95"/>
      <c r="Z10" s="96"/>
      <c r="AA10" s="41"/>
      <c r="AB10" s="97"/>
      <c r="AC10" s="96"/>
    </row>
    <row r="11" spans="1:29" s="42" customFormat="1">
      <c r="A11" s="39"/>
      <c r="B11" s="39"/>
      <c r="C11" s="39"/>
      <c r="D11" s="39"/>
      <c r="E11" s="39"/>
      <c r="F11" s="39"/>
      <c r="G11" s="44"/>
      <c r="H11" s="41"/>
      <c r="I11" s="41"/>
      <c r="J11" s="43"/>
      <c r="K11" s="41"/>
      <c r="L11" s="41"/>
      <c r="M11" s="39"/>
      <c r="N11" s="41"/>
      <c r="O11" s="41"/>
      <c r="P11" s="41"/>
      <c r="Q11" s="45"/>
      <c r="R11" s="45"/>
    </row>
    <row r="12" spans="1:29" s="42" customFormat="1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4"/>
      <c r="K12" s="44"/>
      <c r="L12" s="44"/>
      <c r="M12" s="44"/>
      <c r="N12" s="44"/>
      <c r="O12" s="44"/>
      <c r="P12" s="44"/>
      <c r="Q12" s="44"/>
      <c r="R12" s="44"/>
    </row>
    <row r="13" spans="1:29" s="42" customFormat="1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42" customFormat="1">
      <c r="A14" s="49">
        <f>COUNTA('student m.6.1'!L5:L34)</f>
        <v>30</v>
      </c>
      <c r="B14" s="90">
        <f>COUNTIF('student m.6.1'!$K$5:$K$34,3)</f>
        <v>0</v>
      </c>
      <c r="C14" s="90"/>
      <c r="D14" s="90">
        <f>COUNTIF('student m.6.1'!$K$5:$K$34,2)</f>
        <v>0</v>
      </c>
      <c r="E14" s="90"/>
      <c r="F14" s="90">
        <f>COUNTIF('student m.6.1'!$K$5:$K$34,1)</f>
        <v>0</v>
      </c>
      <c r="G14" s="90"/>
      <c r="H14" s="90">
        <f>COUNTIF('student m.6.1'!$K$5:$K$34,0)</f>
        <v>0</v>
      </c>
      <c r="I14" s="90"/>
    </row>
    <row r="15" spans="1:29" s="42" customFormat="1">
      <c r="A15" s="49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 s="42" customFormat="1">
      <c r="B16" s="92"/>
      <c r="C16" s="92"/>
    </row>
    <row r="17" s="42" customFormat="1"/>
    <row r="18" s="42" customFormat="1"/>
    <row r="19" s="42" customFormat="1"/>
  </sheetData>
  <sheetProtection sheet="1" objects="1" scenarios="1"/>
  <mergeCells count="35"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A1:K1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7"/>
  <sheetViews>
    <sheetView topLeftCell="A25" workbookViewId="0">
      <selection activeCell="N8" sqref="N8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6</v>
      </c>
      <c r="B5" s="24">
        <v>2</v>
      </c>
      <c r="C5" s="74">
        <v>1</v>
      </c>
      <c r="D5" s="76" t="s">
        <v>150</v>
      </c>
      <c r="E5" s="76" t="s">
        <v>151</v>
      </c>
      <c r="F5" s="75"/>
      <c r="G5" s="75"/>
      <c r="H5" s="75"/>
      <c r="I5" s="75"/>
      <c r="J5" s="75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2</v>
      </c>
      <c r="C6" s="74">
        <v>2</v>
      </c>
      <c r="D6" s="76" t="s">
        <v>152</v>
      </c>
      <c r="E6" s="76" t="s">
        <v>153</v>
      </c>
      <c r="F6" s="75"/>
      <c r="G6" s="75"/>
      <c r="H6" s="75"/>
      <c r="I6" s="75"/>
      <c r="J6" s="75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2</v>
      </c>
      <c r="C7" s="74">
        <v>3</v>
      </c>
      <c r="D7" s="76" t="s">
        <v>154</v>
      </c>
      <c r="E7" s="76" t="s">
        <v>337</v>
      </c>
      <c r="F7" s="75"/>
      <c r="G7" s="75"/>
      <c r="H7" s="75"/>
      <c r="I7" s="75"/>
      <c r="J7" s="75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2</v>
      </c>
      <c r="C8" s="74">
        <v>4</v>
      </c>
      <c r="D8" s="76" t="s">
        <v>155</v>
      </c>
      <c r="E8" s="76" t="s">
        <v>156</v>
      </c>
      <c r="F8" s="75"/>
      <c r="G8" s="75"/>
      <c r="H8" s="75"/>
      <c r="I8" s="75"/>
      <c r="J8" s="75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2</v>
      </c>
      <c r="C9" s="74">
        <v>5</v>
      </c>
      <c r="D9" s="76" t="s">
        <v>157</v>
      </c>
      <c r="E9" s="76" t="s">
        <v>158</v>
      </c>
      <c r="F9" s="75"/>
      <c r="G9" s="75"/>
      <c r="H9" s="75"/>
      <c r="I9" s="75"/>
      <c r="J9" s="75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2</v>
      </c>
      <c r="C10" s="74">
        <v>6</v>
      </c>
      <c r="D10" s="76" t="s">
        <v>159</v>
      </c>
      <c r="E10" s="76" t="s">
        <v>160</v>
      </c>
      <c r="F10" s="75"/>
      <c r="G10" s="75"/>
      <c r="H10" s="75"/>
      <c r="I10" s="75"/>
      <c r="J10" s="75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2</v>
      </c>
      <c r="C11" s="74">
        <v>7</v>
      </c>
      <c r="D11" s="76" t="s">
        <v>161</v>
      </c>
      <c r="E11" s="76" t="s">
        <v>162</v>
      </c>
      <c r="F11" s="75"/>
      <c r="G11" s="75"/>
      <c r="H11" s="75"/>
      <c r="I11" s="75"/>
      <c r="J11" s="75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4">
        <v>2</v>
      </c>
      <c r="C12" s="74">
        <v>8</v>
      </c>
      <c r="D12" s="76" t="s">
        <v>163</v>
      </c>
      <c r="E12" s="76" t="s">
        <v>164</v>
      </c>
      <c r="F12" s="75"/>
      <c r="G12" s="75"/>
      <c r="H12" s="75"/>
      <c r="I12" s="75"/>
      <c r="J12" s="75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7">
        <v>2</v>
      </c>
      <c r="C13" s="28">
        <v>9</v>
      </c>
      <c r="D13" s="76" t="s">
        <v>165</v>
      </c>
      <c r="E13" s="76" t="s">
        <v>166</v>
      </c>
      <c r="F13" s="75"/>
      <c r="G13" s="75"/>
      <c r="H13" s="75"/>
      <c r="I13" s="75"/>
      <c r="J13" s="75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0">
        <v>2</v>
      </c>
      <c r="C14" s="21">
        <v>10</v>
      </c>
      <c r="D14" s="76" t="s">
        <v>167</v>
      </c>
      <c r="E14" s="76" t="s">
        <v>168</v>
      </c>
      <c r="F14" s="75"/>
      <c r="G14" s="75"/>
      <c r="H14" s="75"/>
      <c r="I14" s="75"/>
      <c r="J14" s="75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0">
        <v>2</v>
      </c>
      <c r="C15" s="21">
        <v>11</v>
      </c>
      <c r="D15" s="76" t="s">
        <v>169</v>
      </c>
      <c r="E15" s="76" t="s">
        <v>170</v>
      </c>
      <c r="F15" s="75"/>
      <c r="G15" s="75"/>
      <c r="H15" s="75"/>
      <c r="I15" s="75"/>
      <c r="J15" s="75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0">
        <v>2</v>
      </c>
      <c r="C16" s="21">
        <v>12</v>
      </c>
      <c r="D16" s="76" t="s">
        <v>171</v>
      </c>
      <c r="E16" s="76" t="s">
        <v>172</v>
      </c>
      <c r="F16" s="75"/>
      <c r="G16" s="75"/>
      <c r="H16" s="75"/>
      <c r="I16" s="75"/>
      <c r="J16" s="75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0">
        <v>2</v>
      </c>
      <c r="C17" s="21">
        <v>13</v>
      </c>
      <c r="D17" s="76" t="s">
        <v>173</v>
      </c>
      <c r="E17" s="76" t="s">
        <v>174</v>
      </c>
      <c r="F17" s="75"/>
      <c r="G17" s="75"/>
      <c r="H17" s="75"/>
      <c r="I17" s="75"/>
      <c r="J17" s="75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0">
        <v>2</v>
      </c>
      <c r="C18" s="21">
        <v>14</v>
      </c>
      <c r="D18" s="76" t="s">
        <v>175</v>
      </c>
      <c r="E18" s="76" t="s">
        <v>176</v>
      </c>
      <c r="F18" s="75"/>
      <c r="G18" s="75"/>
      <c r="H18" s="75"/>
      <c r="I18" s="75"/>
      <c r="J18" s="75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0">
        <v>2</v>
      </c>
      <c r="C19" s="21">
        <v>15</v>
      </c>
      <c r="D19" s="76" t="s">
        <v>177</v>
      </c>
      <c r="E19" s="76" t="s">
        <v>178</v>
      </c>
      <c r="F19" s="75"/>
      <c r="G19" s="75"/>
      <c r="H19" s="75"/>
      <c r="I19" s="75"/>
      <c r="J19" s="75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0">
        <v>2</v>
      </c>
      <c r="C20" s="21">
        <v>16</v>
      </c>
      <c r="D20" s="76" t="s">
        <v>179</v>
      </c>
      <c r="E20" s="76" t="s">
        <v>180</v>
      </c>
      <c r="F20" s="75"/>
      <c r="G20" s="75"/>
      <c r="H20" s="75"/>
      <c r="I20" s="75"/>
      <c r="J20" s="75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0">
        <v>2</v>
      </c>
      <c r="C21" s="21">
        <v>17</v>
      </c>
      <c r="D21" s="76" t="s">
        <v>181</v>
      </c>
      <c r="E21" s="76" t="s">
        <v>182</v>
      </c>
      <c r="F21" s="75"/>
      <c r="G21" s="75"/>
      <c r="H21" s="75"/>
      <c r="I21" s="75"/>
      <c r="J21" s="75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0">
        <v>2</v>
      </c>
      <c r="C22" s="21">
        <v>18</v>
      </c>
      <c r="D22" s="76" t="s">
        <v>183</v>
      </c>
      <c r="E22" s="76" t="s">
        <v>184</v>
      </c>
      <c r="F22" s="75"/>
      <c r="G22" s="75"/>
      <c r="H22" s="75"/>
      <c r="I22" s="75"/>
      <c r="J22" s="75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0">
        <v>2</v>
      </c>
      <c r="C23" s="21">
        <v>19</v>
      </c>
      <c r="D23" s="76" t="s">
        <v>185</v>
      </c>
      <c r="E23" s="76" t="s">
        <v>186</v>
      </c>
      <c r="F23" s="75"/>
      <c r="G23" s="75"/>
      <c r="H23" s="75"/>
      <c r="I23" s="75"/>
      <c r="J23" s="75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0">
        <v>2</v>
      </c>
      <c r="C24" s="21">
        <v>20</v>
      </c>
      <c r="D24" s="76" t="s">
        <v>187</v>
      </c>
      <c r="E24" s="76" t="s">
        <v>188</v>
      </c>
      <c r="F24" s="75"/>
      <c r="G24" s="75"/>
      <c r="H24" s="75"/>
      <c r="I24" s="75"/>
      <c r="J24" s="75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6</v>
      </c>
      <c r="B25" s="20">
        <v>2</v>
      </c>
      <c r="C25" s="21">
        <v>21</v>
      </c>
      <c r="D25" s="76" t="s">
        <v>189</v>
      </c>
      <c r="E25" s="76" t="s">
        <v>190</v>
      </c>
      <c r="F25" s="75"/>
      <c r="G25" s="75"/>
      <c r="H25" s="75"/>
      <c r="I25" s="75"/>
      <c r="J25" s="75"/>
      <c r="K25" s="22" t="e">
        <f t="shared" si="0"/>
        <v>#N/A</v>
      </c>
      <c r="L25" s="25" t="e">
        <f t="shared" si="1"/>
        <v>#N/A</v>
      </c>
    </row>
    <row r="26" spans="1:12" ht="18.75">
      <c r="A26" s="24">
        <v>6</v>
      </c>
      <c r="B26" s="20">
        <v>2</v>
      </c>
      <c r="C26" s="21">
        <v>22</v>
      </c>
      <c r="D26" s="76" t="s">
        <v>191</v>
      </c>
      <c r="E26" s="76" t="s">
        <v>192</v>
      </c>
      <c r="F26" s="75"/>
      <c r="G26" s="75"/>
      <c r="H26" s="75"/>
      <c r="I26" s="75"/>
      <c r="J26" s="75"/>
      <c r="K26" s="22" t="e">
        <f t="shared" ref="K26:K30" si="2">IF(J26="-","-",MODE(F26:J26))</f>
        <v>#N/A</v>
      </c>
      <c r="L26" s="25" t="e">
        <f t="shared" ref="L26:L30" si="3">IF(K26=3,"ดีเยี่ยม",IF(K26=2,"ดี",IF(K26=1,"พอใช้",IF(K26=0,"ปรับปรุง","-"))))</f>
        <v>#N/A</v>
      </c>
    </row>
    <row r="27" spans="1:12" ht="18.75">
      <c r="A27" s="24">
        <v>6</v>
      </c>
      <c r="B27" s="20">
        <v>2</v>
      </c>
      <c r="C27" s="21">
        <v>23</v>
      </c>
      <c r="D27" s="76" t="s">
        <v>193</v>
      </c>
      <c r="E27" s="76" t="s">
        <v>194</v>
      </c>
      <c r="F27" s="75"/>
      <c r="G27" s="75"/>
      <c r="H27" s="75"/>
      <c r="I27" s="75"/>
      <c r="J27" s="75"/>
      <c r="K27" s="22" t="e">
        <f t="shared" si="2"/>
        <v>#N/A</v>
      </c>
      <c r="L27" s="25" t="e">
        <f t="shared" si="3"/>
        <v>#N/A</v>
      </c>
    </row>
    <row r="28" spans="1:12" ht="18.75">
      <c r="A28" s="24">
        <v>6</v>
      </c>
      <c r="B28" s="20">
        <v>2</v>
      </c>
      <c r="C28" s="21">
        <v>24</v>
      </c>
      <c r="D28" s="76" t="s">
        <v>195</v>
      </c>
      <c r="E28" s="76" t="s">
        <v>196</v>
      </c>
      <c r="F28" s="75"/>
      <c r="G28" s="75"/>
      <c r="H28" s="75"/>
      <c r="I28" s="75"/>
      <c r="J28" s="75"/>
      <c r="K28" s="22" t="e">
        <f t="shared" si="2"/>
        <v>#N/A</v>
      </c>
      <c r="L28" s="25" t="e">
        <f t="shared" si="3"/>
        <v>#N/A</v>
      </c>
    </row>
    <row r="29" spans="1:12" ht="18.75">
      <c r="A29" s="24">
        <v>6</v>
      </c>
      <c r="B29" s="20">
        <v>2</v>
      </c>
      <c r="C29" s="21">
        <v>25</v>
      </c>
      <c r="D29" s="76" t="s">
        <v>197</v>
      </c>
      <c r="E29" s="76" t="s">
        <v>198</v>
      </c>
      <c r="F29" s="75"/>
      <c r="G29" s="75"/>
      <c r="H29" s="75"/>
      <c r="I29" s="75"/>
      <c r="J29" s="75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0">
        <v>2</v>
      </c>
      <c r="C30" s="21">
        <v>26</v>
      </c>
      <c r="D30" s="76" t="s">
        <v>199</v>
      </c>
      <c r="E30" s="76" t="s">
        <v>200</v>
      </c>
      <c r="F30" s="75"/>
      <c r="G30" s="75"/>
      <c r="H30" s="75"/>
      <c r="I30" s="75"/>
      <c r="J30" s="75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0">
        <v>2</v>
      </c>
      <c r="C31" s="21">
        <v>27</v>
      </c>
      <c r="D31" s="76" t="s">
        <v>201</v>
      </c>
      <c r="E31" s="76" t="s">
        <v>202</v>
      </c>
      <c r="F31" s="75"/>
      <c r="G31" s="75"/>
      <c r="H31" s="75"/>
      <c r="I31" s="75"/>
      <c r="J31" s="75"/>
      <c r="K31" s="22" t="e">
        <f t="shared" ref="K31:K37" si="4">IF(J31="-","-",MODE(F31:J31))</f>
        <v>#N/A</v>
      </c>
      <c r="L31" s="25" t="e">
        <f t="shared" ref="L31:L37" si="5">IF(K31=3,"ดีเยี่ยม",IF(K31=2,"ดี",IF(K31=1,"พอใช้",IF(K31=0,"ปรับปรุง","-"))))</f>
        <v>#N/A</v>
      </c>
    </row>
    <row r="32" spans="1:12" ht="18.75">
      <c r="A32" s="24">
        <v>6</v>
      </c>
      <c r="B32" s="20">
        <v>2</v>
      </c>
      <c r="C32" s="21">
        <v>28</v>
      </c>
      <c r="D32" s="76" t="s">
        <v>203</v>
      </c>
      <c r="E32" s="76" t="s">
        <v>204</v>
      </c>
      <c r="F32" s="75"/>
      <c r="G32" s="75"/>
      <c r="H32" s="75"/>
      <c r="I32" s="75"/>
      <c r="J32" s="75"/>
      <c r="K32" s="22" t="e">
        <f t="shared" si="4"/>
        <v>#N/A</v>
      </c>
      <c r="L32" s="25" t="e">
        <f t="shared" si="5"/>
        <v>#N/A</v>
      </c>
    </row>
    <row r="33" spans="1:12" ht="18.75">
      <c r="A33" s="24">
        <v>6</v>
      </c>
      <c r="B33" s="20">
        <v>2</v>
      </c>
      <c r="C33" s="21">
        <v>29</v>
      </c>
      <c r="D33" s="76" t="s">
        <v>205</v>
      </c>
      <c r="E33" s="76" t="s">
        <v>206</v>
      </c>
      <c r="F33" s="75"/>
      <c r="G33" s="75"/>
      <c r="H33" s="75"/>
      <c r="I33" s="75"/>
      <c r="J33" s="75"/>
      <c r="K33" s="22" t="e">
        <f t="shared" si="4"/>
        <v>#N/A</v>
      </c>
      <c r="L33" s="25" t="e">
        <f t="shared" si="5"/>
        <v>#N/A</v>
      </c>
    </row>
    <row r="34" spans="1:12" ht="18.75">
      <c r="A34" s="24">
        <v>6</v>
      </c>
      <c r="B34" s="20">
        <v>2</v>
      </c>
      <c r="C34" s="21">
        <v>30</v>
      </c>
      <c r="D34" s="76" t="s">
        <v>207</v>
      </c>
      <c r="E34" s="76" t="s">
        <v>208</v>
      </c>
      <c r="F34" s="75"/>
      <c r="G34" s="75"/>
      <c r="H34" s="75"/>
      <c r="I34" s="75"/>
      <c r="J34" s="75"/>
      <c r="K34" s="22" t="e">
        <f t="shared" si="4"/>
        <v>#N/A</v>
      </c>
      <c r="L34" s="25" t="e">
        <f t="shared" si="5"/>
        <v>#N/A</v>
      </c>
    </row>
    <row r="35" spans="1:12" ht="18.75">
      <c r="A35" s="24">
        <v>6</v>
      </c>
      <c r="B35" s="20">
        <v>2</v>
      </c>
      <c r="C35" s="21">
        <v>31</v>
      </c>
      <c r="D35" s="76" t="s">
        <v>209</v>
      </c>
      <c r="E35" s="76" t="s">
        <v>210</v>
      </c>
      <c r="F35" s="75"/>
      <c r="G35" s="75"/>
      <c r="H35" s="75"/>
      <c r="I35" s="75"/>
      <c r="J35" s="75"/>
      <c r="K35" s="22" t="e">
        <f t="shared" si="4"/>
        <v>#N/A</v>
      </c>
      <c r="L35" s="25" t="e">
        <f t="shared" si="5"/>
        <v>#N/A</v>
      </c>
    </row>
    <row r="36" spans="1:12" ht="18.75">
      <c r="A36" s="24">
        <v>6</v>
      </c>
      <c r="B36" s="20">
        <v>2</v>
      </c>
      <c r="C36" s="21">
        <v>32</v>
      </c>
      <c r="D36" s="76" t="s">
        <v>211</v>
      </c>
      <c r="E36" s="76" t="s">
        <v>212</v>
      </c>
      <c r="F36" s="75"/>
      <c r="G36" s="75"/>
      <c r="H36" s="75"/>
      <c r="I36" s="75"/>
      <c r="J36" s="75"/>
      <c r="K36" s="22" t="e">
        <f t="shared" si="4"/>
        <v>#N/A</v>
      </c>
      <c r="L36" s="25" t="e">
        <f t="shared" si="5"/>
        <v>#N/A</v>
      </c>
    </row>
    <row r="37" spans="1:12" ht="18.75">
      <c r="A37" s="24">
        <v>6</v>
      </c>
      <c r="B37" s="20">
        <v>2</v>
      </c>
      <c r="C37" s="21">
        <v>33</v>
      </c>
      <c r="D37" s="76" t="s">
        <v>213</v>
      </c>
      <c r="E37" s="76" t="s">
        <v>214</v>
      </c>
      <c r="F37" s="75"/>
      <c r="G37" s="75"/>
      <c r="H37" s="75"/>
      <c r="I37" s="75"/>
      <c r="J37" s="75"/>
      <c r="K37" s="22" t="e">
        <f t="shared" si="4"/>
        <v>#N/A</v>
      </c>
      <c r="L37" s="25" t="e">
        <f t="shared" si="5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M12" sqref="M12"/>
    </sheetView>
  </sheetViews>
  <sheetFormatPr defaultRowHeight="21"/>
  <cols>
    <col min="1" max="1" width="12.85546875" style="11" customWidth="1"/>
    <col min="2" max="11" width="7" style="11" customWidth="1"/>
    <col min="12" max="16384" width="9.140625" style="11"/>
  </cols>
  <sheetData>
    <row r="1" spans="1:29">
      <c r="A1" s="88" t="s">
        <v>341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3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29" s="54" customFormat="1">
      <c r="A4" s="101" t="s">
        <v>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53"/>
      <c r="M4" s="50"/>
      <c r="N4" s="50"/>
      <c r="O4" s="50"/>
      <c r="P4" s="50"/>
      <c r="Q4" s="50"/>
      <c r="R4" s="50"/>
      <c r="S4" s="50"/>
      <c r="T4" s="50"/>
      <c r="U4" s="50"/>
      <c r="V4" s="50"/>
      <c r="W4" s="53"/>
      <c r="X4" s="50"/>
      <c r="Y4" s="50"/>
      <c r="Z4" s="50"/>
      <c r="AA4" s="50"/>
      <c r="AB4" s="50"/>
      <c r="AC4" s="53"/>
    </row>
    <row r="5" spans="1:29" s="54" customFormat="1">
      <c r="A5" s="58" t="s">
        <v>58</v>
      </c>
      <c r="B5" s="102" t="s">
        <v>59</v>
      </c>
      <c r="C5" s="102"/>
      <c r="D5" s="99" t="s">
        <v>60</v>
      </c>
      <c r="E5" s="99"/>
      <c r="F5" s="99" t="s">
        <v>61</v>
      </c>
      <c r="G5" s="99"/>
      <c r="H5" s="99" t="s">
        <v>62</v>
      </c>
      <c r="I5" s="99"/>
      <c r="J5" s="99" t="s">
        <v>63</v>
      </c>
      <c r="K5" s="99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9" s="54" customFormat="1">
      <c r="A6" s="60" t="s">
        <v>70</v>
      </c>
      <c r="B6" s="61">
        <f>COUNTIF('student m.6.2'!$F$5:$F$37,3)</f>
        <v>0</v>
      </c>
      <c r="C6" s="61" t="s">
        <v>15</v>
      </c>
      <c r="D6" s="61">
        <f>COUNTIF('student m.6.2'!$G$5:$G$37,3)</f>
        <v>0</v>
      </c>
      <c r="E6" s="61" t="s">
        <v>15</v>
      </c>
      <c r="F6" s="61">
        <f>COUNTIF('student m.6.2'!$H$5:$H$37,3)</f>
        <v>0</v>
      </c>
      <c r="G6" s="61" t="s">
        <v>15</v>
      </c>
      <c r="H6" s="61">
        <f>COUNTIF('student m.6.2'!$I$5:$I$37,3)</f>
        <v>0</v>
      </c>
      <c r="I6" s="61" t="s">
        <v>15</v>
      </c>
      <c r="J6" s="61">
        <f>COUNTIF('student m.6.2'!$J$5:$J$37,3)</f>
        <v>0</v>
      </c>
      <c r="K6" s="61" t="s">
        <v>15</v>
      </c>
      <c r="L6" s="52"/>
      <c r="M6" s="103"/>
      <c r="N6" s="104"/>
      <c r="O6" s="55"/>
      <c r="P6" s="103"/>
      <c r="Q6" s="104"/>
      <c r="R6" s="51"/>
      <c r="S6" s="103"/>
      <c r="T6" s="104"/>
      <c r="U6" s="53"/>
      <c r="V6" s="105"/>
      <c r="W6" s="104"/>
    </row>
    <row r="7" spans="1:29" s="54" customFormat="1">
      <c r="A7" s="60" t="s">
        <v>71</v>
      </c>
      <c r="B7" s="61">
        <f>COUNTIF('student m.6.2'!$F$5:$F$37,2)</f>
        <v>0</v>
      </c>
      <c r="C7" s="61" t="s">
        <v>15</v>
      </c>
      <c r="D7" s="61">
        <f>COUNTIF('student m.6.2'!$G$5:$G$37,2)</f>
        <v>0</v>
      </c>
      <c r="E7" s="61" t="s">
        <v>15</v>
      </c>
      <c r="F7" s="61">
        <f>COUNTIF('student m.6.2'!$H$5:$H$37,2)</f>
        <v>0</v>
      </c>
      <c r="G7" s="61" t="s">
        <v>15</v>
      </c>
      <c r="H7" s="61">
        <f>COUNTIF('student m.6.2'!$I$5:$I$37,2)</f>
        <v>0</v>
      </c>
      <c r="I7" s="61" t="s">
        <v>15</v>
      </c>
      <c r="J7" s="61">
        <f>COUNTIF('student m.6.2'!$J$5:$J$37,2)</f>
        <v>0</v>
      </c>
      <c r="K7" s="61" t="s">
        <v>15</v>
      </c>
      <c r="L7" s="56"/>
      <c r="M7" s="53"/>
      <c r="N7" s="53"/>
      <c r="O7" s="55"/>
      <c r="P7" s="53"/>
      <c r="Q7" s="53"/>
      <c r="R7" s="51"/>
      <c r="S7" s="53"/>
      <c r="T7" s="53"/>
      <c r="U7" s="53"/>
      <c r="V7" s="57"/>
      <c r="W7" s="57"/>
    </row>
    <row r="8" spans="1:29" s="54" customFormat="1">
      <c r="A8" s="60" t="s">
        <v>72</v>
      </c>
      <c r="B8" s="61">
        <f>COUNTIF('student m.6.2'!$F$5:$F$37,1)</f>
        <v>0</v>
      </c>
      <c r="C8" s="61" t="s">
        <v>15</v>
      </c>
      <c r="D8" s="61">
        <f>COUNTIF('student m.6.2'!$G$5:$G$37,1)</f>
        <v>0</v>
      </c>
      <c r="E8" s="61" t="s">
        <v>15</v>
      </c>
      <c r="F8" s="61">
        <f>COUNTIF('student m.6.2'!$H$5:$H$37,1)</f>
        <v>0</v>
      </c>
      <c r="G8" s="61" t="s">
        <v>15</v>
      </c>
      <c r="H8" s="61">
        <f>COUNTIF('student m.6.2'!$I$5:$I$37,1)</f>
        <v>0</v>
      </c>
      <c r="I8" s="61" t="s">
        <v>15</v>
      </c>
      <c r="J8" s="61">
        <f>COUNTIF('student m.6.2'!$J$5:$J$37,1)</f>
        <v>0</v>
      </c>
      <c r="K8" s="61" t="s">
        <v>15</v>
      </c>
      <c r="L8" s="56"/>
      <c r="M8" s="103"/>
      <c r="N8" s="104"/>
      <c r="O8" s="55"/>
      <c r="P8" s="103"/>
      <c r="Q8" s="104"/>
      <c r="R8" s="51"/>
      <c r="S8" s="103"/>
      <c r="T8" s="104"/>
      <c r="U8" s="53"/>
      <c r="V8" s="105"/>
      <c r="W8" s="104"/>
    </row>
    <row r="9" spans="1:29" s="54" customFormat="1">
      <c r="A9" s="60" t="s">
        <v>73</v>
      </c>
      <c r="B9" s="61">
        <f>COUNTIF('student m.6.2'!$F$5:$F$37,0)</f>
        <v>0</v>
      </c>
      <c r="C9" s="61" t="s">
        <v>15</v>
      </c>
      <c r="D9" s="61">
        <f>COUNTIF('student m.6.2'!$G$5:$G$37,0)</f>
        <v>0</v>
      </c>
      <c r="E9" s="61" t="s">
        <v>15</v>
      </c>
      <c r="F9" s="61">
        <f>COUNTIF('student m.6.2'!$H$5:$H$37,0)</f>
        <v>0</v>
      </c>
      <c r="G9" s="61" t="s">
        <v>15</v>
      </c>
      <c r="H9" s="61">
        <f>COUNTIF('student m.6.2'!$I$5:$I$37,0)</f>
        <v>0</v>
      </c>
      <c r="I9" s="61" t="s">
        <v>15</v>
      </c>
      <c r="J9" s="61">
        <f>COUNTIF('student m.6.2'!$J$5:$J$37,0)</f>
        <v>0</v>
      </c>
      <c r="K9" s="61" t="s">
        <v>15</v>
      </c>
      <c r="L9" s="56"/>
      <c r="M9" s="53"/>
      <c r="N9" s="53"/>
      <c r="O9" s="55"/>
      <c r="P9" s="53"/>
      <c r="Q9" s="53"/>
      <c r="R9" s="51"/>
      <c r="S9" s="53"/>
      <c r="T9" s="53"/>
      <c r="U9" s="53"/>
      <c r="V9" s="57"/>
      <c r="W9" s="57"/>
    </row>
    <row r="10" spans="1:29" s="54" customFormat="1">
      <c r="A10" s="53"/>
      <c r="B10" s="51"/>
      <c r="C10" s="56"/>
      <c r="D10" s="53"/>
      <c r="E10" s="53"/>
      <c r="F10" s="53"/>
      <c r="G10" s="55"/>
      <c r="H10" s="53"/>
      <c r="I10" s="53"/>
      <c r="J10" s="53"/>
      <c r="K10" s="53"/>
      <c r="L10" s="51"/>
      <c r="M10" s="53"/>
      <c r="N10" s="53"/>
      <c r="O10" s="53"/>
      <c r="P10" s="53"/>
      <c r="Q10" s="57"/>
      <c r="R10" s="56"/>
      <c r="S10" s="103"/>
      <c r="T10" s="104"/>
      <c r="U10" s="55"/>
      <c r="V10" s="103"/>
      <c r="W10" s="104"/>
      <c r="X10" s="51"/>
      <c r="Y10" s="103"/>
      <c r="Z10" s="104"/>
      <c r="AA10" s="53"/>
      <c r="AB10" s="105"/>
      <c r="AC10" s="104"/>
    </row>
    <row r="11" spans="1:29" s="54" customFormat="1">
      <c r="A11" s="51"/>
      <c r="B11" s="51"/>
      <c r="C11" s="51"/>
      <c r="D11" s="51"/>
      <c r="E11" s="51"/>
      <c r="F11" s="51"/>
      <c r="G11" s="56"/>
      <c r="H11" s="53"/>
      <c r="I11" s="53"/>
      <c r="J11" s="55"/>
      <c r="K11" s="53"/>
      <c r="L11" s="53"/>
      <c r="M11" s="51"/>
      <c r="N11" s="53"/>
      <c r="O11" s="53"/>
      <c r="P11" s="53"/>
      <c r="Q11" s="57"/>
      <c r="R11" s="57"/>
    </row>
    <row r="12" spans="1:29" s="54" customFormat="1">
      <c r="A12" s="99" t="s">
        <v>69</v>
      </c>
      <c r="B12" s="99" t="s">
        <v>68</v>
      </c>
      <c r="C12" s="99"/>
      <c r="D12" s="99"/>
      <c r="E12" s="99"/>
      <c r="F12" s="99"/>
      <c r="G12" s="99"/>
      <c r="H12" s="99"/>
      <c r="I12" s="99"/>
      <c r="J12" s="56"/>
      <c r="K12" s="56"/>
      <c r="L12" s="56"/>
      <c r="M12" s="56"/>
      <c r="N12" s="56"/>
      <c r="O12" s="56"/>
      <c r="P12" s="56"/>
      <c r="Q12" s="56"/>
      <c r="R12" s="56"/>
    </row>
    <row r="13" spans="1:29" s="54" customFormat="1">
      <c r="A13" s="99"/>
      <c r="B13" s="106" t="s">
        <v>64</v>
      </c>
      <c r="C13" s="106"/>
      <c r="D13" s="106" t="s">
        <v>65</v>
      </c>
      <c r="E13" s="106"/>
      <c r="F13" s="106" t="s">
        <v>66</v>
      </c>
      <c r="G13" s="106"/>
      <c r="H13" s="106" t="s">
        <v>67</v>
      </c>
      <c r="I13" s="106"/>
    </row>
    <row r="14" spans="1:29" s="54" customFormat="1">
      <c r="A14" s="49">
        <f>COUNTA('student m.6.2'!L5:L37)</f>
        <v>33</v>
      </c>
      <c r="B14" s="99">
        <f>COUNTIF('student m.6.2'!$K$5:$K$37,3)</f>
        <v>0</v>
      </c>
      <c r="C14" s="99"/>
      <c r="D14" s="99">
        <f>COUNTIF('student m.6.2'!$K$5:$K$37,2)</f>
        <v>0</v>
      </c>
      <c r="E14" s="99"/>
      <c r="F14" s="99">
        <f>COUNTIF('student m.6.2'!$K$5:$K$37,1)</f>
        <v>0</v>
      </c>
      <c r="G14" s="99"/>
      <c r="H14" s="99">
        <f>COUNTIF('student m.6.2'!$K$5:$K$37,0)</f>
        <v>0</v>
      </c>
      <c r="I14" s="99"/>
    </row>
    <row r="15" spans="1:29" s="54" customFormat="1">
      <c r="A15" s="59" t="s">
        <v>16</v>
      </c>
      <c r="B15" s="100">
        <f>(B14*100)/$A$14</f>
        <v>0</v>
      </c>
      <c r="C15" s="100"/>
      <c r="D15" s="100">
        <f t="shared" ref="D15" si="0">(D14*100)/$A$14</f>
        <v>0</v>
      </c>
      <c r="E15" s="100"/>
      <c r="F15" s="100">
        <f t="shared" ref="F15" si="1">(F14*100)/$A$14</f>
        <v>0</v>
      </c>
      <c r="G15" s="100"/>
      <c r="H15" s="100">
        <f t="shared" ref="H15" si="2">(H14*100)/$A$14</f>
        <v>0</v>
      </c>
      <c r="I15" s="100"/>
    </row>
    <row r="16" spans="1:29" s="54" customFormat="1">
      <c r="B16" s="98"/>
      <c r="C16" s="98"/>
    </row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2"/>
  <sheetViews>
    <sheetView tabSelected="1" workbookViewId="0">
      <selection activeCell="N9" sqref="N9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6</v>
      </c>
      <c r="B5" s="24">
        <v>3</v>
      </c>
      <c r="C5" s="74">
        <v>1</v>
      </c>
      <c r="D5" s="76" t="s">
        <v>215</v>
      </c>
      <c r="E5" s="76" t="s">
        <v>216</v>
      </c>
      <c r="F5" s="75"/>
      <c r="G5" s="75"/>
      <c r="H5" s="75"/>
      <c r="I5" s="75"/>
      <c r="J5" s="75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3</v>
      </c>
      <c r="C6" s="74">
        <v>2</v>
      </c>
      <c r="D6" s="76" t="s">
        <v>217</v>
      </c>
      <c r="E6" s="76" t="s">
        <v>218</v>
      </c>
      <c r="F6" s="75"/>
      <c r="G6" s="75"/>
      <c r="H6" s="75"/>
      <c r="I6" s="75"/>
      <c r="J6" s="75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3</v>
      </c>
      <c r="C7" s="74">
        <v>3</v>
      </c>
      <c r="D7" s="76" t="s">
        <v>219</v>
      </c>
      <c r="E7" s="76" t="s">
        <v>220</v>
      </c>
      <c r="F7" s="75"/>
      <c r="G7" s="75"/>
      <c r="H7" s="75"/>
      <c r="I7" s="75"/>
      <c r="J7" s="75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3</v>
      </c>
      <c r="C8" s="74">
        <v>4</v>
      </c>
      <c r="D8" s="76" t="s">
        <v>221</v>
      </c>
      <c r="E8" s="76" t="s">
        <v>222</v>
      </c>
      <c r="F8" s="75"/>
      <c r="G8" s="75"/>
      <c r="H8" s="75"/>
      <c r="I8" s="75"/>
      <c r="J8" s="75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3</v>
      </c>
      <c r="C9" s="74">
        <v>5</v>
      </c>
      <c r="D9" s="76" t="s">
        <v>223</v>
      </c>
      <c r="E9" s="76" t="s">
        <v>224</v>
      </c>
      <c r="F9" s="75"/>
      <c r="G9" s="75"/>
      <c r="H9" s="75"/>
      <c r="I9" s="75"/>
      <c r="J9" s="75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3</v>
      </c>
      <c r="C10" s="74">
        <v>6</v>
      </c>
      <c r="D10" s="76" t="s">
        <v>225</v>
      </c>
      <c r="E10" s="76" t="s">
        <v>226</v>
      </c>
      <c r="F10" s="75"/>
      <c r="G10" s="75"/>
      <c r="H10" s="75"/>
      <c r="I10" s="75"/>
      <c r="J10" s="75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3</v>
      </c>
      <c r="C11" s="74">
        <v>7</v>
      </c>
      <c r="D11" s="76" t="s">
        <v>227</v>
      </c>
      <c r="E11" s="76" t="s">
        <v>228</v>
      </c>
      <c r="F11" s="75"/>
      <c r="G11" s="75"/>
      <c r="H11" s="75"/>
      <c r="I11" s="75"/>
      <c r="J11" s="75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7">
        <v>3</v>
      </c>
      <c r="C12" s="28">
        <v>8</v>
      </c>
      <c r="D12" s="76" t="s">
        <v>229</v>
      </c>
      <c r="E12" s="76" t="s">
        <v>230</v>
      </c>
      <c r="F12" s="75"/>
      <c r="G12" s="75"/>
      <c r="H12" s="75"/>
      <c r="I12" s="75"/>
      <c r="J12" s="7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0">
        <v>3</v>
      </c>
      <c r="C13" s="21">
        <v>9</v>
      </c>
      <c r="D13" s="76" t="s">
        <v>231</v>
      </c>
      <c r="E13" s="76" t="s">
        <v>232</v>
      </c>
      <c r="F13" s="75"/>
      <c r="G13" s="75"/>
      <c r="H13" s="75"/>
      <c r="I13" s="75"/>
      <c r="J13" s="75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0">
        <v>3</v>
      </c>
      <c r="C14" s="21">
        <v>10</v>
      </c>
      <c r="D14" s="76" t="s">
        <v>233</v>
      </c>
      <c r="E14" s="76" t="s">
        <v>234</v>
      </c>
      <c r="F14" s="75"/>
      <c r="G14" s="75"/>
      <c r="H14" s="75"/>
      <c r="I14" s="75"/>
      <c r="J14" s="75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0">
        <v>3</v>
      </c>
      <c r="C15" s="21">
        <v>11</v>
      </c>
      <c r="D15" s="76" t="s">
        <v>235</v>
      </c>
      <c r="E15" s="76" t="s">
        <v>236</v>
      </c>
      <c r="F15" s="75"/>
      <c r="G15" s="75"/>
      <c r="H15" s="75"/>
      <c r="I15" s="75"/>
      <c r="J15" s="75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0">
        <v>3</v>
      </c>
      <c r="C16" s="21">
        <v>12</v>
      </c>
      <c r="D16" s="76" t="s">
        <v>237</v>
      </c>
      <c r="E16" s="76" t="s">
        <v>238</v>
      </c>
      <c r="F16" s="75"/>
      <c r="G16" s="75"/>
      <c r="H16" s="75"/>
      <c r="I16" s="75"/>
      <c r="J16" s="75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0">
        <v>3</v>
      </c>
      <c r="C17" s="21">
        <v>13</v>
      </c>
      <c r="D17" s="76" t="s">
        <v>239</v>
      </c>
      <c r="E17" s="76" t="s">
        <v>240</v>
      </c>
      <c r="F17" s="75"/>
      <c r="G17" s="75"/>
      <c r="H17" s="75"/>
      <c r="I17" s="75"/>
      <c r="J17" s="75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0">
        <v>3</v>
      </c>
      <c r="C18" s="21">
        <v>14</v>
      </c>
      <c r="D18" s="76" t="s">
        <v>241</v>
      </c>
      <c r="E18" s="76" t="s">
        <v>242</v>
      </c>
      <c r="F18" s="75"/>
      <c r="G18" s="75"/>
      <c r="H18" s="75"/>
      <c r="I18" s="75"/>
      <c r="J18" s="75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0">
        <v>3</v>
      </c>
      <c r="C19" s="21">
        <v>15</v>
      </c>
      <c r="D19" s="76" t="s">
        <v>243</v>
      </c>
      <c r="E19" s="76" t="s">
        <v>244</v>
      </c>
      <c r="F19" s="75"/>
      <c r="G19" s="75"/>
      <c r="H19" s="75"/>
      <c r="I19" s="75"/>
      <c r="J19" s="75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0">
        <v>3</v>
      </c>
      <c r="C20" s="21">
        <v>16</v>
      </c>
      <c r="D20" s="76" t="s">
        <v>245</v>
      </c>
      <c r="E20" s="76" t="s">
        <v>246</v>
      </c>
      <c r="F20" s="75"/>
      <c r="G20" s="75"/>
      <c r="H20" s="75"/>
      <c r="I20" s="75"/>
      <c r="J20" s="75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0">
        <v>3</v>
      </c>
      <c r="C21" s="21">
        <v>17</v>
      </c>
      <c r="D21" s="76" t="s">
        <v>247</v>
      </c>
      <c r="E21" s="76" t="s">
        <v>248</v>
      </c>
      <c r="F21" s="75"/>
      <c r="G21" s="75"/>
      <c r="H21" s="75"/>
      <c r="I21" s="75"/>
      <c r="J21" s="75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0">
        <v>3</v>
      </c>
      <c r="C22" s="21">
        <v>18</v>
      </c>
      <c r="D22" s="76" t="s">
        <v>249</v>
      </c>
      <c r="E22" s="76" t="s">
        <v>250</v>
      </c>
      <c r="F22" s="75"/>
      <c r="G22" s="75"/>
      <c r="H22" s="75"/>
      <c r="I22" s="75"/>
      <c r="J22" s="75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0">
        <v>3</v>
      </c>
      <c r="C23" s="21">
        <v>19</v>
      </c>
      <c r="D23" s="76" t="s">
        <v>251</v>
      </c>
      <c r="E23" s="76" t="s">
        <v>252</v>
      </c>
      <c r="F23" s="75"/>
      <c r="G23" s="75"/>
      <c r="H23" s="75"/>
      <c r="I23" s="75"/>
      <c r="J23" s="75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0">
        <v>3</v>
      </c>
      <c r="C24" s="21">
        <v>20</v>
      </c>
      <c r="D24" s="76" t="s">
        <v>253</v>
      </c>
      <c r="E24" s="76" t="s">
        <v>254</v>
      </c>
      <c r="F24" s="75"/>
      <c r="G24" s="75"/>
      <c r="H24" s="75"/>
      <c r="I24" s="75"/>
      <c r="J24" s="75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6</v>
      </c>
      <c r="B25" s="20">
        <v>3</v>
      </c>
      <c r="C25" s="21">
        <v>21</v>
      </c>
      <c r="D25" s="76" t="s">
        <v>255</v>
      </c>
      <c r="E25" s="76" t="s">
        <v>256</v>
      </c>
      <c r="F25" s="75"/>
      <c r="G25" s="75"/>
      <c r="H25" s="75"/>
      <c r="I25" s="75"/>
      <c r="J25" s="75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6</v>
      </c>
      <c r="B26" s="20">
        <v>3</v>
      </c>
      <c r="C26" s="21">
        <v>22</v>
      </c>
      <c r="D26" s="76" t="s">
        <v>257</v>
      </c>
      <c r="E26" s="76" t="s">
        <v>258</v>
      </c>
      <c r="F26" s="75"/>
      <c r="G26" s="75"/>
      <c r="H26" s="75"/>
      <c r="I26" s="75"/>
      <c r="J26" s="75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6</v>
      </c>
      <c r="B27" s="20">
        <v>3</v>
      </c>
      <c r="C27" s="21">
        <v>23</v>
      </c>
      <c r="D27" s="76" t="s">
        <v>259</v>
      </c>
      <c r="E27" s="76" t="s">
        <v>260</v>
      </c>
      <c r="F27" s="75"/>
      <c r="G27" s="75"/>
      <c r="H27" s="75"/>
      <c r="I27" s="75"/>
      <c r="J27" s="75"/>
      <c r="K27" s="22" t="e">
        <f t="shared" si="0"/>
        <v>#N/A</v>
      </c>
      <c r="L27" s="25" t="e">
        <f t="shared" si="1"/>
        <v>#N/A</v>
      </c>
    </row>
    <row r="28" spans="1:12" ht="18.75">
      <c r="A28" s="24">
        <v>6</v>
      </c>
      <c r="B28" s="20">
        <v>3</v>
      </c>
      <c r="C28" s="21">
        <v>24</v>
      </c>
      <c r="D28" s="76" t="s">
        <v>261</v>
      </c>
      <c r="E28" s="76" t="s">
        <v>262</v>
      </c>
      <c r="F28" s="75"/>
      <c r="G28" s="75"/>
      <c r="H28" s="75"/>
      <c r="I28" s="75"/>
      <c r="J28" s="75"/>
      <c r="K28" s="22" t="e">
        <f t="shared" ref="K28:K31" si="2">IF(J28="-","-",MODE(F28:J28))</f>
        <v>#N/A</v>
      </c>
      <c r="L28" s="25" t="e">
        <f t="shared" ref="L28:L31" si="3">IF(K28=3,"ดีเยี่ยม",IF(K28=2,"ดี",IF(K28=1,"พอใช้",IF(K28=0,"ปรับปรุง","-"))))</f>
        <v>#N/A</v>
      </c>
    </row>
    <row r="29" spans="1:12" ht="18.75">
      <c r="A29" s="24">
        <v>6</v>
      </c>
      <c r="B29" s="20">
        <v>3</v>
      </c>
      <c r="C29" s="21">
        <v>25</v>
      </c>
      <c r="D29" s="76" t="s">
        <v>263</v>
      </c>
      <c r="E29" s="76" t="s">
        <v>264</v>
      </c>
      <c r="F29" s="75"/>
      <c r="G29" s="75"/>
      <c r="H29" s="75"/>
      <c r="I29" s="75"/>
      <c r="J29" s="75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0">
        <v>3</v>
      </c>
      <c r="C30" s="21">
        <v>26</v>
      </c>
      <c r="D30" s="76" t="s">
        <v>265</v>
      </c>
      <c r="E30" s="76" t="s">
        <v>266</v>
      </c>
      <c r="F30" s="75"/>
      <c r="G30" s="75"/>
      <c r="H30" s="75"/>
      <c r="I30" s="75"/>
      <c r="J30" s="75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0">
        <v>3</v>
      </c>
      <c r="C31" s="21">
        <v>27</v>
      </c>
      <c r="D31" s="76" t="s">
        <v>267</v>
      </c>
      <c r="E31" s="76" t="s">
        <v>268</v>
      </c>
      <c r="F31" s="75"/>
      <c r="G31" s="75"/>
      <c r="H31" s="75"/>
      <c r="I31" s="75"/>
      <c r="J31" s="75"/>
      <c r="K31" s="22" t="e">
        <f t="shared" si="2"/>
        <v>#N/A</v>
      </c>
      <c r="L31" s="25" t="e">
        <f t="shared" si="3"/>
        <v>#N/A</v>
      </c>
    </row>
    <row r="32" spans="1:12" ht="18.75">
      <c r="A32" s="24">
        <v>6</v>
      </c>
      <c r="B32" s="20">
        <v>3</v>
      </c>
      <c r="C32" s="21">
        <v>28</v>
      </c>
      <c r="D32" s="76" t="s">
        <v>269</v>
      </c>
      <c r="E32" s="76" t="s">
        <v>270</v>
      </c>
      <c r="F32" s="75"/>
      <c r="G32" s="75"/>
      <c r="H32" s="75"/>
      <c r="I32" s="75"/>
      <c r="J32" s="75"/>
      <c r="K32" s="22" t="e">
        <f t="shared" ref="K32" si="4">IF(J32="-","-",MODE(F32:J32))</f>
        <v>#N/A</v>
      </c>
      <c r="L32" s="25" t="e">
        <f t="shared" ref="L32" si="5">IF(K32=3,"ดีเยี่ยม",IF(K32=2,"ดี",IF(K32=1,"พอใช้",IF(K32=0,"ปรับปรุง","-"))))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O11" sqref="O11"/>
    </sheetView>
  </sheetViews>
  <sheetFormatPr defaultRowHeight="21"/>
  <cols>
    <col min="1" max="1" width="12.85546875" style="37" customWidth="1"/>
    <col min="2" max="10" width="6.85546875" style="37" customWidth="1"/>
    <col min="11" max="11" width="7.5703125" style="37" customWidth="1"/>
    <col min="12" max="16384" width="9.140625" style="37"/>
  </cols>
  <sheetData>
    <row r="1" spans="1:29">
      <c r="A1" s="88" t="s">
        <v>343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3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9" s="42" customFormat="1"/>
    <row r="4" spans="1:29" s="42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41"/>
      <c r="M4" s="38"/>
      <c r="N4" s="38"/>
      <c r="O4" s="38"/>
      <c r="P4" s="38"/>
      <c r="Q4" s="38"/>
      <c r="R4" s="38"/>
      <c r="S4" s="38"/>
      <c r="T4" s="38"/>
      <c r="U4" s="38"/>
      <c r="V4" s="38"/>
      <c r="W4" s="41"/>
      <c r="X4" s="38"/>
      <c r="Y4" s="38"/>
      <c r="Z4" s="38"/>
      <c r="AA4" s="38"/>
      <c r="AB4" s="38"/>
      <c r="AC4" s="41"/>
    </row>
    <row r="5" spans="1:29" s="42" customFormat="1">
      <c r="A5" s="46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9" s="42" customFormat="1">
      <c r="A6" s="47" t="s">
        <v>70</v>
      </c>
      <c r="B6" s="48">
        <f>COUNTIF('student m.6.3'!$F$5:$F$32,3)</f>
        <v>0</v>
      </c>
      <c r="C6" s="48" t="s">
        <v>15</v>
      </c>
      <c r="D6" s="48">
        <f>COUNTIF('student m.6.3'!$G$5:$G$32,3)</f>
        <v>0</v>
      </c>
      <c r="E6" s="48" t="s">
        <v>15</v>
      </c>
      <c r="F6" s="48">
        <f>COUNTIF('student m.6.3'!$H$5:$H$32,3)</f>
        <v>0</v>
      </c>
      <c r="G6" s="48" t="s">
        <v>15</v>
      </c>
      <c r="H6" s="48">
        <f>COUNTIF('student m.6.3'!$I$5:$I$32,3)</f>
        <v>0</v>
      </c>
      <c r="I6" s="48" t="s">
        <v>15</v>
      </c>
      <c r="J6" s="48">
        <f>COUNTIF('student m.6.3'!$J$5:$J$32,3)</f>
        <v>0</v>
      </c>
      <c r="K6" s="48" t="s">
        <v>15</v>
      </c>
      <c r="L6" s="40"/>
      <c r="M6" s="95"/>
      <c r="N6" s="96"/>
      <c r="O6" s="43"/>
      <c r="P6" s="95"/>
      <c r="Q6" s="96"/>
      <c r="R6" s="39"/>
      <c r="S6" s="95"/>
      <c r="T6" s="96"/>
      <c r="U6" s="41"/>
      <c r="V6" s="97"/>
      <c r="W6" s="96"/>
    </row>
    <row r="7" spans="1:29" s="42" customFormat="1">
      <c r="A7" s="47" t="s">
        <v>71</v>
      </c>
      <c r="B7" s="48">
        <f>COUNTIF('student m.6.3'!$F$5:$F$32,2)</f>
        <v>0</v>
      </c>
      <c r="C7" s="48" t="s">
        <v>15</v>
      </c>
      <c r="D7" s="48">
        <f>COUNTIF('student m.6.3'!$G$5:$G$32,2)</f>
        <v>0</v>
      </c>
      <c r="E7" s="48" t="s">
        <v>15</v>
      </c>
      <c r="F7" s="48">
        <f>COUNTIF('student m.6.3'!$H$5:$H$32,2)</f>
        <v>0</v>
      </c>
      <c r="G7" s="48" t="s">
        <v>15</v>
      </c>
      <c r="H7" s="48">
        <f>COUNTIF('student m.6.3'!$I$5:$I$32,2)</f>
        <v>0</v>
      </c>
      <c r="I7" s="48" t="s">
        <v>15</v>
      </c>
      <c r="J7" s="48">
        <f>COUNTIF('student m.6.3'!$J$5:$J$32,2)</f>
        <v>0</v>
      </c>
      <c r="K7" s="48" t="s">
        <v>15</v>
      </c>
      <c r="L7" s="44"/>
      <c r="M7" s="41"/>
      <c r="N7" s="41"/>
      <c r="O7" s="43"/>
      <c r="P7" s="41"/>
      <c r="Q7" s="41"/>
      <c r="R7" s="39"/>
      <c r="S7" s="41"/>
      <c r="T7" s="41"/>
      <c r="U7" s="41"/>
      <c r="V7" s="45"/>
      <c r="W7" s="45"/>
    </row>
    <row r="8" spans="1:29" s="42" customFormat="1">
      <c r="A8" s="47" t="s">
        <v>72</v>
      </c>
      <c r="B8" s="48">
        <f>COUNTIF('student m.6.3'!$F$5:$F$32,1)</f>
        <v>0</v>
      </c>
      <c r="C8" s="48" t="s">
        <v>15</v>
      </c>
      <c r="D8" s="48">
        <f>COUNTIF('student m.6.3'!$G$5:$G$32,1)</f>
        <v>0</v>
      </c>
      <c r="E8" s="48" t="s">
        <v>15</v>
      </c>
      <c r="F8" s="48">
        <f>COUNTIF('student m.6.3'!$H$5:$H$32,1)</f>
        <v>0</v>
      </c>
      <c r="G8" s="48" t="s">
        <v>15</v>
      </c>
      <c r="H8" s="48">
        <f>COUNTIF('student m.6.3'!$I$5:$I$32,1)</f>
        <v>0</v>
      </c>
      <c r="I8" s="48" t="s">
        <v>15</v>
      </c>
      <c r="J8" s="48">
        <f>COUNTIF('student m.6.3'!$J$5:$J$32,1)</f>
        <v>0</v>
      </c>
      <c r="K8" s="48" t="s">
        <v>15</v>
      </c>
      <c r="L8" s="44"/>
      <c r="M8" s="95"/>
      <c r="N8" s="96"/>
      <c r="O8" s="43"/>
      <c r="P8" s="95"/>
      <c r="Q8" s="96"/>
      <c r="R8" s="39"/>
      <c r="S8" s="95"/>
      <c r="T8" s="96"/>
      <c r="U8" s="41"/>
      <c r="V8" s="97"/>
      <c r="W8" s="96"/>
    </row>
    <row r="9" spans="1:29" s="42" customFormat="1">
      <c r="A9" s="47" t="s">
        <v>73</v>
      </c>
      <c r="B9" s="48">
        <f>COUNTIF('student m.6.3'!$F$5:$F$32,0)</f>
        <v>0</v>
      </c>
      <c r="C9" s="48" t="s">
        <v>15</v>
      </c>
      <c r="D9" s="48">
        <f>COUNTIF('student m.6.3'!$G$5:$G$32,0)</f>
        <v>0</v>
      </c>
      <c r="E9" s="48" t="s">
        <v>15</v>
      </c>
      <c r="F9" s="48">
        <f>COUNTIF('student m.6.3'!$H$5:$H$32,0)</f>
        <v>0</v>
      </c>
      <c r="G9" s="48" t="s">
        <v>15</v>
      </c>
      <c r="H9" s="48">
        <f>COUNTIF('student m.6.3'!$I$5:$I$32,0)</f>
        <v>0</v>
      </c>
      <c r="I9" s="48" t="s">
        <v>15</v>
      </c>
      <c r="J9" s="48">
        <f>COUNTIF('student m.6.3'!$J$5:$J$32,0)</f>
        <v>0</v>
      </c>
      <c r="K9" s="48" t="s">
        <v>15</v>
      </c>
      <c r="L9" s="44"/>
      <c r="M9" s="41"/>
      <c r="N9" s="41"/>
      <c r="O9" s="43"/>
      <c r="P9" s="41"/>
      <c r="Q9" s="41"/>
      <c r="R9" s="39"/>
      <c r="S9" s="41"/>
      <c r="T9" s="41"/>
      <c r="U9" s="41"/>
      <c r="V9" s="45"/>
      <c r="W9" s="45"/>
    </row>
    <row r="10" spans="1:29" s="42" customFormat="1">
      <c r="A10" s="41"/>
      <c r="B10" s="39"/>
      <c r="C10" s="44"/>
      <c r="D10" s="41"/>
      <c r="E10" s="41"/>
      <c r="F10" s="41"/>
      <c r="G10" s="43"/>
      <c r="H10" s="41"/>
      <c r="I10" s="41"/>
      <c r="J10" s="41"/>
      <c r="K10" s="41"/>
      <c r="L10" s="39"/>
      <c r="M10" s="41"/>
      <c r="N10" s="41"/>
      <c r="O10" s="41"/>
      <c r="P10" s="41"/>
      <c r="Q10" s="45"/>
      <c r="R10" s="44"/>
      <c r="S10" s="95"/>
      <c r="T10" s="96"/>
      <c r="U10" s="43"/>
      <c r="V10" s="95"/>
      <c r="W10" s="96"/>
      <c r="X10" s="39"/>
      <c r="Y10" s="95"/>
      <c r="Z10" s="96"/>
      <c r="AA10" s="41"/>
      <c r="AB10" s="97"/>
      <c r="AC10" s="96"/>
    </row>
    <row r="11" spans="1:29" s="42" customFormat="1">
      <c r="A11" s="39"/>
      <c r="B11" s="39"/>
      <c r="C11" s="39"/>
      <c r="D11" s="39"/>
      <c r="E11" s="39"/>
      <c r="F11" s="39"/>
      <c r="G11" s="44"/>
      <c r="H11" s="41"/>
      <c r="I11" s="41"/>
      <c r="J11" s="43"/>
      <c r="K11" s="41"/>
      <c r="L11" s="41"/>
      <c r="M11" s="39"/>
      <c r="N11" s="41"/>
      <c r="O11" s="41"/>
      <c r="P11" s="41"/>
      <c r="Q11" s="45"/>
      <c r="R11" s="45"/>
    </row>
    <row r="12" spans="1:29" s="42" customFormat="1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4"/>
      <c r="K12" s="44"/>
      <c r="L12" s="44"/>
      <c r="M12" s="44"/>
      <c r="N12" s="44"/>
      <c r="O12" s="44"/>
      <c r="P12" s="44"/>
      <c r="Q12" s="44"/>
      <c r="R12" s="44"/>
    </row>
    <row r="13" spans="1:29" s="42" customFormat="1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42" customFormat="1">
      <c r="A14" s="49">
        <f>COUNTA('student m.6.3'!L5:L32)</f>
        <v>28</v>
      </c>
      <c r="B14" s="90">
        <f>COUNTIF('student m.6.3'!$K$5:$K$32,3)</f>
        <v>0</v>
      </c>
      <c r="C14" s="90"/>
      <c r="D14" s="90">
        <f>COUNTIF('student m.6.3'!$K$5:$K$32,2)</f>
        <v>0</v>
      </c>
      <c r="E14" s="90"/>
      <c r="F14" s="90">
        <f>COUNTIF('student m.6.3'!$K$5:$K$32,1)</f>
        <v>0</v>
      </c>
      <c r="G14" s="90"/>
      <c r="H14" s="90">
        <f>COUNTIF('student m.6.3'!$K$5:$K$32,0)</f>
        <v>0</v>
      </c>
      <c r="I14" s="90"/>
    </row>
    <row r="15" spans="1:29" s="42" customFormat="1">
      <c r="A15" s="49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 s="42" customFormat="1">
      <c r="B16" s="92"/>
      <c r="C16" s="92"/>
    </row>
    <row r="17" s="42" customFormat="1"/>
    <row r="18" s="42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7"/>
  <sheetViews>
    <sheetView topLeftCell="A31" workbookViewId="0">
      <selection activeCell="O8" sqref="O8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6</v>
      </c>
      <c r="B5" s="24">
        <v>4</v>
      </c>
      <c r="C5" s="74">
        <v>1</v>
      </c>
      <c r="D5" s="76" t="s">
        <v>271</v>
      </c>
      <c r="E5" s="76" t="s">
        <v>272</v>
      </c>
      <c r="F5" s="75"/>
      <c r="G5" s="75"/>
      <c r="H5" s="75"/>
      <c r="I5" s="75"/>
      <c r="J5" s="75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4</v>
      </c>
      <c r="C6" s="74">
        <v>2</v>
      </c>
      <c r="D6" s="76" t="s">
        <v>273</v>
      </c>
      <c r="E6" s="76" t="s">
        <v>274</v>
      </c>
      <c r="F6" s="75"/>
      <c r="G6" s="75"/>
      <c r="H6" s="75"/>
      <c r="I6" s="75"/>
      <c r="J6" s="75"/>
      <c r="K6" s="25" t="e">
        <f t="shared" ref="K6:K24" si="0">IF(J6="-","-",MODE(F6:J6))</f>
        <v>#N/A</v>
      </c>
      <c r="L6" s="25" t="e">
        <f t="shared" ref="L6:L24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4</v>
      </c>
      <c r="C7" s="74">
        <v>3</v>
      </c>
      <c r="D7" s="76" t="s">
        <v>275</v>
      </c>
      <c r="E7" s="76" t="s">
        <v>276</v>
      </c>
      <c r="F7" s="75"/>
      <c r="G7" s="75"/>
      <c r="H7" s="75"/>
      <c r="I7" s="75"/>
      <c r="J7" s="75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4</v>
      </c>
      <c r="C8" s="74">
        <v>4</v>
      </c>
      <c r="D8" s="76" t="s">
        <v>277</v>
      </c>
      <c r="E8" s="76" t="s">
        <v>278</v>
      </c>
      <c r="F8" s="75"/>
      <c r="G8" s="75"/>
      <c r="H8" s="75"/>
      <c r="I8" s="75"/>
      <c r="J8" s="75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4</v>
      </c>
      <c r="C9" s="74">
        <v>5</v>
      </c>
      <c r="D9" s="76" t="s">
        <v>279</v>
      </c>
      <c r="E9" s="76" t="s">
        <v>280</v>
      </c>
      <c r="F9" s="75"/>
      <c r="G9" s="75"/>
      <c r="H9" s="75"/>
      <c r="I9" s="75"/>
      <c r="J9" s="75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4</v>
      </c>
      <c r="C10" s="74">
        <v>6</v>
      </c>
      <c r="D10" s="76" t="s">
        <v>281</v>
      </c>
      <c r="E10" s="76" t="s">
        <v>282</v>
      </c>
      <c r="F10" s="75"/>
      <c r="G10" s="75"/>
      <c r="H10" s="75"/>
      <c r="I10" s="75"/>
      <c r="J10" s="75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4</v>
      </c>
      <c r="C11" s="74">
        <v>7</v>
      </c>
      <c r="D11" s="76" t="s">
        <v>283</v>
      </c>
      <c r="E11" s="76" t="s">
        <v>284</v>
      </c>
      <c r="F11" s="75"/>
      <c r="G11" s="75"/>
      <c r="H11" s="75"/>
      <c r="I11" s="75"/>
      <c r="J11" s="75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4">
        <v>4</v>
      </c>
      <c r="C12" s="28">
        <v>8</v>
      </c>
      <c r="D12" s="76" t="s">
        <v>285</v>
      </c>
      <c r="E12" s="76" t="s">
        <v>286</v>
      </c>
      <c r="F12" s="75"/>
      <c r="G12" s="75"/>
      <c r="H12" s="75"/>
      <c r="I12" s="75"/>
      <c r="J12" s="7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4">
        <v>4</v>
      </c>
      <c r="C13" s="21">
        <v>9</v>
      </c>
      <c r="D13" s="76" t="s">
        <v>287</v>
      </c>
      <c r="E13" s="76" t="s">
        <v>288</v>
      </c>
      <c r="F13" s="75"/>
      <c r="G13" s="75"/>
      <c r="H13" s="75"/>
      <c r="I13" s="75"/>
      <c r="J13" s="75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4">
        <v>4</v>
      </c>
      <c r="C14" s="21">
        <v>10</v>
      </c>
      <c r="D14" s="76" t="s">
        <v>289</v>
      </c>
      <c r="E14" s="76" t="s">
        <v>290</v>
      </c>
      <c r="F14" s="75"/>
      <c r="G14" s="75"/>
      <c r="H14" s="75"/>
      <c r="I14" s="75"/>
      <c r="J14" s="75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4">
        <v>4</v>
      </c>
      <c r="C15" s="21">
        <v>11</v>
      </c>
      <c r="D15" s="76" t="s">
        <v>291</v>
      </c>
      <c r="E15" s="76" t="s">
        <v>292</v>
      </c>
      <c r="F15" s="75"/>
      <c r="G15" s="75"/>
      <c r="H15" s="75"/>
      <c r="I15" s="75"/>
      <c r="J15" s="75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4">
        <v>4</v>
      </c>
      <c r="C16" s="21">
        <v>12</v>
      </c>
      <c r="D16" s="76" t="s">
        <v>293</v>
      </c>
      <c r="E16" s="76" t="s">
        <v>294</v>
      </c>
      <c r="F16" s="75"/>
      <c r="G16" s="75"/>
      <c r="H16" s="75"/>
      <c r="I16" s="75"/>
      <c r="J16" s="75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4">
        <v>4</v>
      </c>
      <c r="C17" s="21">
        <v>13</v>
      </c>
      <c r="D17" s="76" t="s">
        <v>295</v>
      </c>
      <c r="E17" s="76" t="s">
        <v>296</v>
      </c>
      <c r="F17" s="75"/>
      <c r="G17" s="75"/>
      <c r="H17" s="75"/>
      <c r="I17" s="75"/>
      <c r="J17" s="75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4">
        <v>4</v>
      </c>
      <c r="C18" s="21">
        <v>14</v>
      </c>
      <c r="D18" s="76" t="s">
        <v>297</v>
      </c>
      <c r="E18" s="76" t="s">
        <v>298</v>
      </c>
      <c r="F18" s="75"/>
      <c r="G18" s="75"/>
      <c r="H18" s="75"/>
      <c r="I18" s="75"/>
      <c r="J18" s="75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4">
        <v>4</v>
      </c>
      <c r="C19" s="21">
        <v>15</v>
      </c>
      <c r="D19" s="76" t="s">
        <v>299</v>
      </c>
      <c r="E19" s="76" t="s">
        <v>300</v>
      </c>
      <c r="F19" s="75"/>
      <c r="G19" s="75"/>
      <c r="H19" s="75"/>
      <c r="I19" s="75"/>
      <c r="J19" s="75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4">
        <v>4</v>
      </c>
      <c r="C20" s="21">
        <v>16</v>
      </c>
      <c r="D20" s="76" t="s">
        <v>301</v>
      </c>
      <c r="E20" s="76" t="s">
        <v>302</v>
      </c>
      <c r="F20" s="75"/>
      <c r="G20" s="75"/>
      <c r="H20" s="75"/>
      <c r="I20" s="75"/>
      <c r="J20" s="75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4">
        <v>4</v>
      </c>
      <c r="C21" s="21">
        <v>17</v>
      </c>
      <c r="D21" s="76" t="s">
        <v>303</v>
      </c>
      <c r="E21" s="76" t="s">
        <v>304</v>
      </c>
      <c r="F21" s="75"/>
      <c r="G21" s="75"/>
      <c r="H21" s="75"/>
      <c r="I21" s="75"/>
      <c r="J21" s="75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4">
        <v>4</v>
      </c>
      <c r="C22" s="21">
        <v>18</v>
      </c>
      <c r="D22" s="76" t="s">
        <v>305</v>
      </c>
      <c r="E22" s="76" t="s">
        <v>306</v>
      </c>
      <c r="F22" s="75"/>
      <c r="G22" s="75"/>
      <c r="H22" s="75"/>
      <c r="I22" s="75"/>
      <c r="J22" s="75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4">
        <v>4</v>
      </c>
      <c r="C23" s="21">
        <v>19</v>
      </c>
      <c r="D23" s="76" t="s">
        <v>307</v>
      </c>
      <c r="E23" s="76" t="s">
        <v>308</v>
      </c>
      <c r="F23" s="75"/>
      <c r="G23" s="75"/>
      <c r="H23" s="75"/>
      <c r="I23" s="75"/>
      <c r="J23" s="75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4">
        <v>4</v>
      </c>
      <c r="C24" s="21">
        <v>20</v>
      </c>
      <c r="D24" s="76" t="s">
        <v>309</v>
      </c>
      <c r="E24" s="76" t="s">
        <v>310</v>
      </c>
      <c r="F24" s="75"/>
      <c r="G24" s="75"/>
      <c r="H24" s="75"/>
      <c r="I24" s="75"/>
      <c r="J24" s="75"/>
      <c r="K24" s="22" t="e">
        <f t="shared" si="0"/>
        <v>#N/A</v>
      </c>
      <c r="L24" s="25" t="e">
        <f t="shared" si="1"/>
        <v>#N/A</v>
      </c>
    </row>
    <row r="25" spans="1:12" ht="18.75">
      <c r="A25" s="24">
        <v>6</v>
      </c>
      <c r="B25" s="24">
        <v>4</v>
      </c>
      <c r="C25" s="21">
        <v>21</v>
      </c>
      <c r="D25" s="76" t="s">
        <v>311</v>
      </c>
      <c r="E25" s="76" t="s">
        <v>312</v>
      </c>
      <c r="F25" s="75"/>
      <c r="G25" s="75"/>
      <c r="H25" s="75"/>
      <c r="I25" s="75"/>
      <c r="J25" s="75"/>
      <c r="K25" s="22" t="e">
        <f t="shared" ref="K25:K37" si="2">IF(J25="-","-",MODE(F25:J25))</f>
        <v>#N/A</v>
      </c>
      <c r="L25" s="25" t="e">
        <f t="shared" ref="L25:L37" si="3">IF(K25=3,"ดีเยี่ยม",IF(K25=2,"ดี",IF(K25=1,"พอใช้",IF(K25=0,"ปรับปรุง","-"))))</f>
        <v>#N/A</v>
      </c>
    </row>
    <row r="26" spans="1:12" ht="18.75">
      <c r="A26" s="24">
        <v>6</v>
      </c>
      <c r="B26" s="24">
        <v>4</v>
      </c>
      <c r="C26" s="21">
        <v>22</v>
      </c>
      <c r="D26" s="76" t="s">
        <v>313</v>
      </c>
      <c r="E26" s="76" t="s">
        <v>314</v>
      </c>
      <c r="F26" s="75"/>
      <c r="G26" s="75"/>
      <c r="H26" s="75"/>
      <c r="I26" s="75"/>
      <c r="J26" s="75"/>
      <c r="K26" s="22" t="e">
        <f t="shared" si="2"/>
        <v>#N/A</v>
      </c>
      <c r="L26" s="25" t="e">
        <f t="shared" si="3"/>
        <v>#N/A</v>
      </c>
    </row>
    <row r="27" spans="1:12" ht="18.75">
      <c r="A27" s="24">
        <v>6</v>
      </c>
      <c r="B27" s="24">
        <v>4</v>
      </c>
      <c r="C27" s="21">
        <v>23</v>
      </c>
      <c r="D27" s="76" t="s">
        <v>315</v>
      </c>
      <c r="E27" s="76" t="s">
        <v>316</v>
      </c>
      <c r="F27" s="75"/>
      <c r="G27" s="75"/>
      <c r="H27" s="75"/>
      <c r="I27" s="75"/>
      <c r="J27" s="75"/>
      <c r="K27" s="22" t="e">
        <f t="shared" si="2"/>
        <v>#N/A</v>
      </c>
      <c r="L27" s="25" t="e">
        <f t="shared" si="3"/>
        <v>#N/A</v>
      </c>
    </row>
    <row r="28" spans="1:12" ht="18.75">
      <c r="A28" s="24">
        <v>6</v>
      </c>
      <c r="B28" s="24">
        <v>4</v>
      </c>
      <c r="C28" s="21">
        <v>24</v>
      </c>
      <c r="D28" s="76" t="s">
        <v>317</v>
      </c>
      <c r="E28" s="76" t="s">
        <v>318</v>
      </c>
      <c r="F28" s="75"/>
      <c r="G28" s="75"/>
      <c r="H28" s="75"/>
      <c r="I28" s="75"/>
      <c r="J28" s="75"/>
      <c r="K28" s="22" t="e">
        <f t="shared" si="2"/>
        <v>#N/A</v>
      </c>
      <c r="L28" s="25" t="e">
        <f t="shared" si="3"/>
        <v>#N/A</v>
      </c>
    </row>
    <row r="29" spans="1:12" ht="18.75">
      <c r="A29" s="24">
        <v>6</v>
      </c>
      <c r="B29" s="24">
        <v>4</v>
      </c>
      <c r="C29" s="21">
        <v>25</v>
      </c>
      <c r="D29" s="76" t="s">
        <v>319</v>
      </c>
      <c r="E29" s="76" t="s">
        <v>320</v>
      </c>
      <c r="F29" s="75"/>
      <c r="G29" s="75"/>
      <c r="H29" s="75"/>
      <c r="I29" s="75"/>
      <c r="J29" s="75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4">
        <v>4</v>
      </c>
      <c r="C30" s="21">
        <v>26</v>
      </c>
      <c r="D30" s="76" t="s">
        <v>321</v>
      </c>
      <c r="E30" s="76" t="s">
        <v>322</v>
      </c>
      <c r="F30" s="75"/>
      <c r="G30" s="75"/>
      <c r="H30" s="75"/>
      <c r="I30" s="75"/>
      <c r="J30" s="75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4">
        <v>4</v>
      </c>
      <c r="C31" s="21">
        <v>27</v>
      </c>
      <c r="D31" s="76" t="s">
        <v>323</v>
      </c>
      <c r="E31" s="76" t="s">
        <v>324</v>
      </c>
      <c r="F31" s="75"/>
      <c r="G31" s="75"/>
      <c r="H31" s="75"/>
      <c r="I31" s="75"/>
      <c r="J31" s="75"/>
      <c r="K31" s="22" t="e">
        <f t="shared" si="2"/>
        <v>#N/A</v>
      </c>
      <c r="L31" s="25" t="e">
        <f t="shared" si="3"/>
        <v>#N/A</v>
      </c>
    </row>
    <row r="32" spans="1:12" ht="18.75">
      <c r="A32" s="24">
        <v>6</v>
      </c>
      <c r="B32" s="24">
        <v>4</v>
      </c>
      <c r="C32" s="21">
        <v>28</v>
      </c>
      <c r="D32" s="76" t="s">
        <v>325</v>
      </c>
      <c r="E32" s="76" t="s">
        <v>326</v>
      </c>
      <c r="F32" s="75"/>
      <c r="G32" s="75"/>
      <c r="H32" s="75"/>
      <c r="I32" s="75"/>
      <c r="J32" s="75"/>
      <c r="K32" s="22" t="e">
        <f t="shared" si="2"/>
        <v>#N/A</v>
      </c>
      <c r="L32" s="25" t="e">
        <f t="shared" si="3"/>
        <v>#N/A</v>
      </c>
    </row>
    <row r="33" spans="1:12" ht="18.75">
      <c r="A33" s="24">
        <v>6</v>
      </c>
      <c r="B33" s="24">
        <v>4</v>
      </c>
      <c r="C33" s="21">
        <v>29</v>
      </c>
      <c r="D33" s="76" t="s">
        <v>327</v>
      </c>
      <c r="E33" s="76" t="s">
        <v>328</v>
      </c>
      <c r="F33" s="75"/>
      <c r="G33" s="75"/>
      <c r="H33" s="75"/>
      <c r="I33" s="75"/>
      <c r="J33" s="75"/>
      <c r="K33" s="22" t="e">
        <f t="shared" si="2"/>
        <v>#N/A</v>
      </c>
      <c r="L33" s="25" t="e">
        <f t="shared" si="3"/>
        <v>#N/A</v>
      </c>
    </row>
    <row r="34" spans="1:12" ht="18.75">
      <c r="A34" s="24">
        <v>6</v>
      </c>
      <c r="B34" s="24">
        <v>4</v>
      </c>
      <c r="C34" s="21">
        <v>30</v>
      </c>
      <c r="D34" s="76" t="s">
        <v>329</v>
      </c>
      <c r="E34" s="76" t="s">
        <v>330</v>
      </c>
      <c r="F34" s="75"/>
      <c r="G34" s="75"/>
      <c r="H34" s="75"/>
      <c r="I34" s="75"/>
      <c r="J34" s="75"/>
      <c r="K34" s="22" t="e">
        <f t="shared" si="2"/>
        <v>#N/A</v>
      </c>
      <c r="L34" s="25" t="e">
        <f t="shared" si="3"/>
        <v>#N/A</v>
      </c>
    </row>
    <row r="35" spans="1:12" ht="18.75">
      <c r="A35" s="24">
        <v>6</v>
      </c>
      <c r="B35" s="24">
        <v>4</v>
      </c>
      <c r="C35" s="21">
        <v>31</v>
      </c>
      <c r="D35" s="76" t="s">
        <v>331</v>
      </c>
      <c r="E35" s="76" t="s">
        <v>332</v>
      </c>
      <c r="F35" s="75"/>
      <c r="G35" s="75"/>
      <c r="H35" s="75"/>
      <c r="I35" s="75"/>
      <c r="J35" s="75"/>
      <c r="K35" s="22" t="e">
        <f t="shared" si="2"/>
        <v>#N/A</v>
      </c>
      <c r="L35" s="25" t="e">
        <f t="shared" si="3"/>
        <v>#N/A</v>
      </c>
    </row>
    <row r="36" spans="1:12" ht="18.75">
      <c r="A36" s="24">
        <v>6</v>
      </c>
      <c r="B36" s="24">
        <v>4</v>
      </c>
      <c r="C36" s="21">
        <v>32</v>
      </c>
      <c r="D36" s="76" t="s">
        <v>333</v>
      </c>
      <c r="E36" s="76" t="s">
        <v>334</v>
      </c>
      <c r="F36" s="75"/>
      <c r="G36" s="75"/>
      <c r="H36" s="75"/>
      <c r="I36" s="75"/>
      <c r="J36" s="75"/>
      <c r="K36" s="22" t="e">
        <f t="shared" si="2"/>
        <v>#N/A</v>
      </c>
      <c r="L36" s="25" t="e">
        <f t="shared" si="3"/>
        <v>#N/A</v>
      </c>
    </row>
    <row r="37" spans="1:12" ht="18.75">
      <c r="A37" s="24">
        <v>6</v>
      </c>
      <c r="B37" s="24">
        <v>4</v>
      </c>
      <c r="C37" s="21">
        <v>33</v>
      </c>
      <c r="D37" s="76" t="s">
        <v>335</v>
      </c>
      <c r="E37" s="76" t="s">
        <v>336</v>
      </c>
      <c r="F37" s="75"/>
      <c r="G37" s="75"/>
      <c r="H37" s="75"/>
      <c r="I37" s="75"/>
      <c r="J37" s="75"/>
      <c r="K37" s="22" t="e">
        <f t="shared" si="2"/>
        <v>#N/A</v>
      </c>
      <c r="L37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m.6.1</vt:lpstr>
      <vt:lpstr>sum m.6.1</vt:lpstr>
      <vt:lpstr>student m.6.2</vt:lpstr>
      <vt:lpstr>sum m.6.2</vt:lpstr>
      <vt:lpstr>student m.6.3</vt:lpstr>
      <vt:lpstr>sum m.6.3</vt:lpstr>
      <vt:lpstr>student m.6.4</vt:lpstr>
      <vt:lpstr>sum m.6.4</vt:lpstr>
      <vt:lpstr>'student m.6.1'!Print_Titles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2026-02-28T05:58:45Z</cp:lastPrinted>
  <dcterms:created xsi:type="dcterms:W3CDTF">2022-02-01T13:18:28Z</dcterms:created>
  <dcterms:modified xsi:type="dcterms:W3CDTF">2026-02-28T06:00:05Z</dcterms:modified>
</cp:coreProperties>
</file>