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1D7A4434-D2D4-44C3-AFB9-D628CDEEEDC2}" xr6:coauthVersionLast="47" xr6:coauthVersionMax="47" xr10:uidLastSave="{00000000-0000-0000-0000-000000000000}"/>
  <bookViews>
    <workbookView xWindow="-120" yWindow="-120" windowWidth="24240" windowHeight="13140" firstSheet="1" activeTab="7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4.1" sheetId="2" r:id="rId3"/>
    <sheet name="sum m.4.1" sheetId="8" r:id="rId4"/>
    <sheet name="student m.4.2" sheetId="6" r:id="rId5"/>
    <sheet name="sum m.4.2" sheetId="9" r:id="rId6"/>
    <sheet name="student m.4.3" sheetId="7" r:id="rId7"/>
    <sheet name="sum m.4.3" sheetId="10" r:id="rId8"/>
  </sheets>
  <definedNames>
    <definedName name="_xlnm.Print_Titles" localSheetId="2">'student m.4.1'!$1:$4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HfUm9eXXNatOXj2zKGE6fneSKai/YIj88AloUL7orJA="/>
    </ext>
  </extLst>
</workbook>
</file>

<file path=xl/calcChain.xml><?xml version="1.0" encoding="utf-8"?>
<calcChain xmlns="http://schemas.openxmlformats.org/spreadsheetml/2006/main">
  <c r="H14" i="10" l="1"/>
  <c r="F14" i="10"/>
  <c r="D14" i="10"/>
  <c r="B14" i="10"/>
  <c r="A14" i="10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31" i="7"/>
  <c r="L31" i="7"/>
  <c r="K32" i="7"/>
  <c r="L32" i="7" s="1"/>
  <c r="K33" i="7"/>
  <c r="L33" i="7" s="1"/>
  <c r="K34" i="7"/>
  <c r="L34" i="7"/>
  <c r="K35" i="7"/>
  <c r="L35" i="7"/>
  <c r="K36" i="7"/>
  <c r="L36" i="7" s="1"/>
  <c r="K37" i="7"/>
  <c r="L37" i="7" s="1"/>
  <c r="F14" i="9"/>
  <c r="D14" i="9"/>
  <c r="B14" i="9"/>
  <c r="A14" i="9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42" i="6"/>
  <c r="L42" i="6" s="1"/>
  <c r="K43" i="6"/>
  <c r="L43" i="6" s="1"/>
  <c r="K44" i="6"/>
  <c r="L44" i="6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K7" i="6"/>
  <c r="L7" i="6" s="1"/>
  <c r="K5" i="2"/>
  <c r="L5" i="2" s="1"/>
  <c r="K6" i="2"/>
  <c r="L6" i="2" s="1"/>
  <c r="K30" i="7"/>
  <c r="L30" i="7" s="1"/>
  <c r="K29" i="7"/>
  <c r="L29" i="7" s="1"/>
  <c r="K28" i="7"/>
  <c r="L28" i="7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41" i="6"/>
  <c r="L41" i="6" s="1"/>
  <c r="K40" i="6"/>
  <c r="L40" i="6" s="1"/>
  <c r="K39" i="6"/>
  <c r="L39" i="6" s="1"/>
  <c r="K38" i="6"/>
  <c r="L38" i="6" s="1"/>
  <c r="K37" i="6"/>
  <c r="L37" i="6" s="1"/>
  <c r="K36" i="6"/>
  <c r="L36" i="6" s="1"/>
  <c r="K35" i="6"/>
  <c r="L35" i="6" s="1"/>
  <c r="K34" i="6"/>
  <c r="L34" i="6" s="1"/>
  <c r="K33" i="6"/>
  <c r="L33" i="6" s="1"/>
  <c r="K32" i="6"/>
  <c r="L32" i="6" s="1"/>
  <c r="K31" i="6"/>
  <c r="L31" i="6" s="1"/>
  <c r="K30" i="6"/>
  <c r="L30" i="6" s="1"/>
  <c r="K29" i="6"/>
  <c r="L29" i="6" s="1"/>
  <c r="K28" i="6"/>
  <c r="L28" i="6" s="1"/>
  <c r="K27" i="6"/>
  <c r="L27" i="6" s="1"/>
  <c r="K26" i="6"/>
  <c r="L26" i="6" s="1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6" i="6"/>
  <c r="L6" i="6" s="1"/>
  <c r="K5" i="6"/>
  <c r="L5" i="6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F14" i="8" l="1"/>
  <c r="H14" i="8"/>
  <c r="A14" i="8"/>
  <c r="B14" i="8"/>
  <c r="D14" i="8"/>
  <c r="H14" i="9"/>
  <c r="L5" i="7"/>
  <c r="D15" i="9" l="1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<sst xmlns="http://schemas.openxmlformats.org/spreadsheetml/2006/main" count="416" uniqueCount="296">
  <si>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</si>
  <si>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</si>
  <si>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</si>
  <si>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</si>
  <si>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</si>
  <si>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</si>
  <si>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</si>
  <si>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</si>
  <si>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</si>
  <si>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</si>
  <si>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</si>
  <si>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</si>
  <si>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</si>
  <si>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</si>
  <si>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</si>
  <si>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</si>
  <si>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</si>
  <si>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</si>
  <si>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</si>
  <si>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</si>
  <si>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</si>
  <si>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</si>
  <si>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</si>
  <si>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</si>
  <si>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</si>
  <si>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</si>
  <si>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</si>
  <si>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</si>
  <si>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</si>
  <si>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</si>
  <si>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</si>
  <si>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</si>
  <si>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</si>
  <si>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</si>
  <si>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</si>
  <si>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</si>
  <si>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</si>
  <si>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</si>
  <si>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</si>
  <si>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</si>
  <si>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</si>
  <si>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</si>
  <si>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</si>
  <si>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</si>
  <si>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</si>
  <si>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</si>
  <si>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</si>
  <si>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</si>
  <si>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</si>
  <si>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</si>
  <si>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</si>
  <si>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</si>
  <si>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</si>
  <si>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</si>
  <si>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</si>
  <si>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</si>
  <si>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</si>
  <si>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</si>
  <si>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</si>
  <si>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</si>
  <si>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</si>
  <si>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</si>
  <si>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</si>
  <si>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</si>
  <si>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</si>
  <si>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</si>
  <si>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</si>
  <si>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</si>
  <si>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</si>
  <si>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</si>
  <si>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</si>
  <si>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</si>
  <si>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</si>
  <si>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</si>
  <si>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</si>
  <si>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</si>
  <si>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</si>
  <si>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</si>
  <si>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</si>
  <si>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</si>
  <si>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</si>
  <si>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</si>
  <si>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</si>
  <si>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</si>
  <si>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</si>
  <si>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</si>
  <si>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</si>
  <si>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</si>
  <si>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</si>
  <si>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</si>
  <si>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</si>
  <si>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04617</t>
  </si>
  <si>
    <t>นายไชวัฒน์    คุ้มเณร</t>
  </si>
  <si>
    <t>04618</t>
  </si>
  <si>
    <t>นายณัฏฐวี    รักพ่วง</t>
  </si>
  <si>
    <t>04619</t>
  </si>
  <si>
    <t>นายณัฐวัฒน์    นารอด</t>
  </si>
  <si>
    <t>04623</t>
  </si>
  <si>
    <t>นายภธนพล    ไม้เกตุ</t>
  </si>
  <si>
    <t>04626</t>
  </si>
  <si>
    <t>นายอชิตะ    มณีเขียว</t>
  </si>
  <si>
    <t>04627</t>
  </si>
  <si>
    <t>นายอธิศักดิ์    จีนเพชร</t>
  </si>
  <si>
    <t>04705</t>
  </si>
  <si>
    <t>นายชนัทธา    นารอด</t>
  </si>
  <si>
    <t>04711</t>
  </si>
  <si>
    <t>นายพงศ์พิสิฏฐ์    วันนา</t>
  </si>
  <si>
    <t>05122</t>
  </si>
  <si>
    <t>นายพิชญะ    สระเกตุ</t>
  </si>
  <si>
    <t>05254</t>
  </si>
  <si>
    <t>นายเทพรักษ์    สุขบัว</t>
  </si>
  <si>
    <t>05255</t>
  </si>
  <si>
    <t>นายพีรพัฒน์    รอดคง</t>
  </si>
  <si>
    <t>05256</t>
  </si>
  <si>
    <t>นายภูตะวัน    กำเนิดกลาง</t>
  </si>
  <si>
    <t>04628</t>
  </si>
  <si>
    <t>นางสาวกำไรทอง    เจือจันทร์</t>
  </si>
  <si>
    <t>04629</t>
  </si>
  <si>
    <t>นางสาวเกศเเก้ว    ปองคำ</t>
  </si>
  <si>
    <t>04630</t>
  </si>
  <si>
    <t>นางสาวจันทร์จิรา    นาหนองตูม</t>
  </si>
  <si>
    <t>04631</t>
  </si>
  <si>
    <t>นางสาวชลลดา    รักพ่วง</t>
  </si>
  <si>
    <t>04634</t>
  </si>
  <si>
    <t>นางสาวพิมลรัตน์    ดูเรืองรัมย์</t>
  </si>
  <si>
    <t>04635</t>
  </si>
  <si>
    <t>นางสาวเพ็ญพิชชา    ชาญพิมาย</t>
  </si>
  <si>
    <t>04636</t>
  </si>
  <si>
    <t>นางสาววรรณภา    ปิ่นมณี</t>
  </si>
  <si>
    <t>04637</t>
  </si>
  <si>
    <t>นางสาวสิริกาญจน์    เอี่ยมพงษ์</t>
  </si>
  <si>
    <t>04638</t>
  </si>
  <si>
    <t>นางสาวสิริยากร    กนกนาค</t>
  </si>
  <si>
    <t>04640</t>
  </si>
  <si>
    <t>นางสาวหทัยชนก    จีนเพชร</t>
  </si>
  <si>
    <t>04642</t>
  </si>
  <si>
    <t>นางสาวอรัญญา    อ่อนขำ</t>
  </si>
  <si>
    <t>04643</t>
  </si>
  <si>
    <t>นางสาวอริสรา    โตกำแหง</t>
  </si>
  <si>
    <t>04664</t>
  </si>
  <si>
    <t>นางสาวชนานันท์    พัดพ่วง</t>
  </si>
  <si>
    <t>04666</t>
  </si>
  <si>
    <t>นางสาวปวีณา    ชื่นทิม</t>
  </si>
  <si>
    <t>04690</t>
  </si>
  <si>
    <t>นางสาวคันธารัตน์    แซ่หลิม</t>
  </si>
  <si>
    <t>04694</t>
  </si>
  <si>
    <t>นางสาวปริศนา    สุรินทร์</t>
  </si>
  <si>
    <t>04696</t>
  </si>
  <si>
    <t>นางสาวพัชราภรณ์    รอดเพชร</t>
  </si>
  <si>
    <t>04697</t>
  </si>
  <si>
    <t>นางสาวพิชชญา    จูมาศ</t>
  </si>
  <si>
    <t>04698</t>
  </si>
  <si>
    <t>นางสาวรุจรี    อนงค์นอก</t>
  </si>
  <si>
    <t>04701</t>
  </si>
  <si>
    <t>นางสาวอรณิชา    ทิพมนต์</t>
  </si>
  <si>
    <t>04731</t>
  </si>
  <si>
    <t>นางสาวไอริณ    ศิริพล</t>
  </si>
  <si>
    <t>05257</t>
  </si>
  <si>
    <t>นางสาวจิรานันท์    จอมทะรักษ์</t>
  </si>
  <si>
    <t>05258</t>
  </si>
  <si>
    <t>นางสาวธนัชญา    พลากร</t>
  </si>
  <si>
    <t>05259</t>
  </si>
  <si>
    <t>นางสาวพรไพลิน    แป้นจันทร์</t>
  </si>
  <si>
    <t>05260</t>
  </si>
  <si>
    <t>นางสาวแพรวา    สาหร่ายสังข์</t>
  </si>
  <si>
    <t>05261</t>
  </si>
  <si>
    <t>นางสาวสุฐิตา    แสงอยู่</t>
  </si>
  <si>
    <t>05262</t>
  </si>
  <si>
    <t>นางสาวสุนิสา    แก้วกัณหา</t>
  </si>
  <si>
    <t>05263</t>
  </si>
  <si>
    <t>นางสาวอนิลฑิตา    กัลปพฤกษ์</t>
  </si>
  <si>
    <t>04621</t>
  </si>
  <si>
    <t>นายนัทธพงศ์    แสงโห้</t>
  </si>
  <si>
    <t>04652</t>
  </si>
  <si>
    <t>นายปรวัฒน์    สมอนาค</t>
  </si>
  <si>
    <t>04706</t>
  </si>
  <si>
    <t>นายฐานพัฒน์    มั่นประสงค์</t>
  </si>
  <si>
    <t>04709</t>
  </si>
  <si>
    <t>นายปฏิภาน    มณีเขียว</t>
  </si>
  <si>
    <t>04713</t>
  </si>
  <si>
    <t>นายรัฐสาตร์    พลดงนอก</t>
  </si>
  <si>
    <t>04715</t>
  </si>
  <si>
    <t>นายอทิกรณ์    พิเวิดรัมย์</t>
  </si>
  <si>
    <t>05127</t>
  </si>
  <si>
    <t>นายอัทระชัย    แพงมี</t>
  </si>
  <si>
    <t>05264</t>
  </si>
  <si>
    <t>นายกฤษดา    เสียมศักดิ์</t>
  </si>
  <si>
    <t>05265</t>
  </si>
  <si>
    <t>นายกิตติภพ    สอนเจริญทรัพย์</t>
  </si>
  <si>
    <t>05267</t>
  </si>
  <si>
    <t>นายชยากร    ท้องที่</t>
  </si>
  <si>
    <t>05269</t>
  </si>
  <si>
    <t>นายธนากร    บุญแก้ว</t>
  </si>
  <si>
    <t>05270</t>
  </si>
  <si>
    <t>นายธันวา    เอี่ยมพงษ์</t>
  </si>
  <si>
    <t>05271</t>
  </si>
  <si>
    <t>นายปัณณวัฒน์    คุ้มวงษ์</t>
  </si>
  <si>
    <t>04662</t>
  </si>
  <si>
    <t>นางสาวจิราพัชร    วันชัย</t>
  </si>
  <si>
    <t>04668</t>
  </si>
  <si>
    <t>นางสาวพัชราวดี    พงษ์มาก</t>
  </si>
  <si>
    <t>04670</t>
  </si>
  <si>
    <t>นางสาววรรณเพ็ญ    พรมเดื่อ</t>
  </si>
  <si>
    <t>04672</t>
  </si>
  <si>
    <t>นางสาวสุวรรณา    แก้วมณี</t>
  </si>
  <si>
    <t>04673</t>
  </si>
  <si>
    <t>นางสาวอัจฉราพร    เสนีพล</t>
  </si>
  <si>
    <t>04689</t>
  </si>
  <si>
    <t>นางสาวกรวีร์    คำชู</t>
  </si>
  <si>
    <t>04692</t>
  </si>
  <si>
    <t>นางสาวชญานิศ    รอไธสง</t>
  </si>
  <si>
    <t>04695</t>
  </si>
  <si>
    <t>นางสาวปิยฉัตร    หมอนคุด</t>
  </si>
  <si>
    <t>04700</t>
  </si>
  <si>
    <t>นางสาวศุภาพิชญ์    นิละเดช</t>
  </si>
  <si>
    <t>04719</t>
  </si>
  <si>
    <t>นางสาวจิรัชญา    บุญมี</t>
  </si>
  <si>
    <t>04720</t>
  </si>
  <si>
    <t>นางสาวจีรนันท์    ตั้งใจ</t>
  </si>
  <si>
    <t>04722</t>
  </si>
  <si>
    <t>นางสาวญนันทิดา    สระแก้ว</t>
  </si>
  <si>
    <t>04724</t>
  </si>
  <si>
    <t>นางสาวพศิกา    จีนเพชร</t>
  </si>
  <si>
    <t>04726</t>
  </si>
  <si>
    <t>นางสาวพิยะดา    เมฆี</t>
  </si>
  <si>
    <t>04727</t>
  </si>
  <si>
    <t>นางสาววรกาญจน์    สุขเปล่ง</t>
  </si>
  <si>
    <t>04728</t>
  </si>
  <si>
    <t>นางสาววันย์ทิพา    ระถาพล</t>
  </si>
  <si>
    <t>04730</t>
  </si>
  <si>
    <t>นางสาวอวิกา    พลายมี</t>
  </si>
  <si>
    <t>04957</t>
  </si>
  <si>
    <t>นางสาววรัญญา    ดีมาก</t>
  </si>
  <si>
    <t>04975</t>
  </si>
  <si>
    <t>นางสาวดลฤทัย    พนัส</t>
  </si>
  <si>
    <t>05273</t>
  </si>
  <si>
    <t>นางสาวเกศกนก    ทรงดาศรี</t>
  </si>
  <si>
    <t>04426</t>
  </si>
  <si>
    <t>นายณัฐภัทร    แจ่มหม้อ</t>
  </si>
  <si>
    <t>04509</t>
  </si>
  <si>
    <t>นายอนุวัฒน์    สังขาว</t>
  </si>
  <si>
    <t>04620</t>
  </si>
  <si>
    <t>นายธิติวุฒิ    ลักษณะ</t>
  </si>
  <si>
    <t>04622</t>
  </si>
  <si>
    <t>นายปกป้อง    ฟักขาว</t>
  </si>
  <si>
    <t>04624</t>
  </si>
  <si>
    <t>นายศิรภัทร    อินทพงษ์</t>
  </si>
  <si>
    <t>04648</t>
  </si>
  <si>
    <t>นายชัชวาลย์    ศิรินาค</t>
  </si>
  <si>
    <t>04649</t>
  </si>
  <si>
    <t>นายณัฐพล    ถมยา</t>
  </si>
  <si>
    <t>04650</t>
  </si>
  <si>
    <t>นายธณชัย    ราชบุตร</t>
  </si>
  <si>
    <t>04651</t>
  </si>
  <si>
    <t>นายนนท์ปวิธ    มาวัน</t>
  </si>
  <si>
    <t>04653</t>
  </si>
  <si>
    <t>นายพงศกร    นารอด</t>
  </si>
  <si>
    <t>04655</t>
  </si>
  <si>
    <t>นายภัทรพล    สระเกตุ</t>
  </si>
  <si>
    <t>04657</t>
  </si>
  <si>
    <t>นายศิริพร    พลอาชา</t>
  </si>
  <si>
    <t>04676</t>
  </si>
  <si>
    <t>นายจิรายุ    ผึ้งวงค์เขียน</t>
  </si>
  <si>
    <t>04677</t>
  </si>
  <si>
    <t>นายโชติวันชัย    เสือด้วง</t>
  </si>
  <si>
    <t>04681</t>
  </si>
  <si>
    <t>นายปรัชญา    จันพุฒ</t>
  </si>
  <si>
    <t>04682</t>
  </si>
  <si>
    <t>นายพงศกร    เจือจันทร์</t>
  </si>
  <si>
    <t>04683</t>
  </si>
  <si>
    <t>นายพิชิตพร    พิมพา</t>
  </si>
  <si>
    <t>04685</t>
  </si>
  <si>
    <t>นายวิศรุต    สิทธิ</t>
  </si>
  <si>
    <t>04686</t>
  </si>
  <si>
    <t>นายสุธากร    แร่ทอง</t>
  </si>
  <si>
    <t>04688</t>
  </si>
  <si>
    <t>นายอภิรักษ์    อิ่มวงษ์</t>
  </si>
  <si>
    <t>04710</t>
  </si>
  <si>
    <t>นายปริวัฒน์    มั่นใจ</t>
  </si>
  <si>
    <t>04714</t>
  </si>
  <si>
    <t>นายวีรภัทร    พลพรม</t>
  </si>
  <si>
    <t>04732</t>
  </si>
  <si>
    <t>นายณัฐนันท์    แจ่มหม้อ</t>
  </si>
  <si>
    <t>05130</t>
  </si>
  <si>
    <t>นายสมพร    นามผาน</t>
  </si>
  <si>
    <t>05274</t>
  </si>
  <si>
    <t>นายพลวัต    วงษ์เขียด</t>
  </si>
  <si>
    <t>05275</t>
  </si>
  <si>
    <t>นายภูวดล    เพชรวงษ์</t>
  </si>
  <si>
    <t>รหัสวิชา.................................. ชั้นมัธยมศึกษาปีที่ 4 ห้อง 1 ปีการศึกษา 2568 ภาคเรียนที่ 2</t>
  </si>
  <si>
    <t>รหัสวิชา.................................. ชั้นมัธยมศึกษาปีที่ 4 ห้อง 2 ปีการศึกษา 2568 ภาคเรียนที่ 2</t>
  </si>
  <si>
    <t>รหัสวิชา.................... ชั้นมัธยมศึกษาปีที่ 4 ห้อง 2 ปีการศึกษา 2568 ภาคเรียนที่ 2</t>
  </si>
  <si>
    <t>นางสาวพรรณสึยา    ไตรศรีพัฒน์</t>
  </si>
  <si>
    <t>05286</t>
  </si>
  <si>
    <t>รหัสวิชา.................... ชั้นมัธยมศึกษาปีที่ 4 ห้อง 3 ปีการศึกษา 2568 ภาคเรียนที่ 2</t>
  </si>
  <si>
    <t>รหัสวิชา................ ชั้นมัธยมศึกษาปีที่ 4 ห้อง 3 ปีการศึกษา 2568 ภาคเรียนที่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</si>
</sst>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 readingOrder="1"/>
    </xf>
    <xf numFmtId="0" fontId="2" fillId="3" borderId="5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7" xfId="0" applyFont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top" wrapText="1" readingOrder="1"/>
    </xf>
    <xf numFmtId="0" fontId="2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textRotation="90" wrapText="1"/>
    </xf>
    <xf numFmtId="1" fontId="1" fillId="2" borderId="7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8" fillId="0" borderId="6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 vertical="center"/>
    </xf>
    <xf numFmtId="0" fontId="4" fillId="0" borderId="15" xfId="0" applyFont="1" applyBorder="1" applyAlignment="1" applyProtection="1">
      <alignment horizontal="center" vertical="top" wrapText="1" readingOrder="1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 shrinkToFit="1"/>
    </xf>
    <xf numFmtId="2" fontId="7" fillId="0" borderId="7" xfId="0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7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</row>
    <row r="2" spans="1:19" ht="23.25">
      <c r="A2" s="4"/>
      <c r="B2" s="79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3.25">
      <c r="A3" s="8" t="s">
        <v>2</v>
      </c>
      <c r="B3" s="76" t="s">
        <v>82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23.25">
      <c r="A4" s="9" t="s">
        <v>77</v>
      </c>
      <c r="B4" s="76" t="s">
        <v>86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3.25">
      <c r="A5" s="9" t="s">
        <v>78</v>
      </c>
      <c r="B5" s="76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3.25">
      <c r="A6" s="9" t="s">
        <v>79</v>
      </c>
      <c r="B6" s="76" t="s">
        <v>83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51.75" customHeight="1">
      <c r="A7" s="65" t="s">
        <v>80</v>
      </c>
      <c r="B7" s="80" t="s">
        <v>74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ht="23.25">
      <c r="A8" s="9" t="s">
        <v>81</v>
      </c>
      <c r="B8" s="76" t="s">
        <v>75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ht="23.25">
      <c r="A9" s="66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6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71" t="s">
        <v>90</v>
      </c>
      <c r="B11"/>
      <c r="C11"/>
      <c r="D11"/>
      <c r="E11"/>
      <c r="F11"/>
    </row>
    <row r="12" spans="1:6">
      <c r="A12" s="69" t="s">
        <v>84</v>
      </c>
      <c r="B12"/>
      <c r="C12" s="68"/>
      <c r="D12" s="68"/>
      <c r="E12"/>
    </row>
    <row r="13" spans="1:6">
      <c r="A13" s="69" t="s">
        <v>88</v>
      </c>
      <c r="B13"/>
      <c r="C13" s="68"/>
      <c r="D13" s="68"/>
      <c r="E13"/>
    </row>
    <row r="14" spans="1:6">
      <c r="A14" s="69" t="s">
        <v>85</v>
      </c>
      <c r="B14"/>
      <c r="C14" s="68"/>
      <c r="D14"/>
      <c r="E14" s="68"/>
    </row>
    <row r="15" spans="1:6">
      <c r="A15" s="69" t="s">
        <v>89</v>
      </c>
      <c r="B15" s="68"/>
      <c r="C15"/>
      <c r="D15"/>
      <c r="E15" s="68"/>
    </row>
    <row r="16" spans="1:6" ht="21.75" thickBot="1">
      <c r="A16" s="70"/>
      <c r="B16" s="68"/>
      <c r="C16"/>
      <c r="D16"/>
      <c r="E16" s="68"/>
    </row>
    <row r="17" spans="1:5">
      <c r="A17" s="67"/>
      <c r="B17" s="68"/>
      <c r="C17"/>
      <c r="D17"/>
      <c r="E17" s="68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workbookViewId="0">
      <selection activeCell="N42" sqref="N42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1" t="s">
        <v>289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1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3"/>
      <c r="L4" s="83"/>
    </row>
    <row r="5" spans="1:12" s="23" customFormat="1" ht="15.95" customHeight="1">
      <c r="A5" s="26">
        <v>4</v>
      </c>
      <c r="B5" s="27">
        <v>1</v>
      </c>
      <c r="C5" s="28">
        <v>1</v>
      </c>
      <c r="D5" s="74" t="s">
        <v>91</v>
      </c>
      <c r="E5" s="74" t="s">
        <v>92</v>
      </c>
      <c r="F5" s="34"/>
      <c r="G5" s="34"/>
      <c r="H5" s="34"/>
      <c r="I5" s="34"/>
      <c r="J5" s="34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4</v>
      </c>
      <c r="B6" s="20">
        <v>1</v>
      </c>
      <c r="C6" s="21">
        <v>2</v>
      </c>
      <c r="D6" s="74" t="s">
        <v>93</v>
      </c>
      <c r="E6" s="74" t="s">
        <v>94</v>
      </c>
      <c r="F6" s="31"/>
      <c r="G6" s="31"/>
      <c r="H6" s="31"/>
      <c r="I6" s="31"/>
      <c r="J6" s="31"/>
      <c r="K6" s="22" t="e">
        <f t="shared" ref="K6:K31" si="0">IF(J6="-","-",MODE(F6:J6))</f>
        <v>#N/A</v>
      </c>
      <c r="L6" s="29" t="e">
        <f t="shared" ref="L6:L31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4</v>
      </c>
      <c r="B7" s="20">
        <v>1</v>
      </c>
      <c r="C7" s="21">
        <v>3</v>
      </c>
      <c r="D7" s="74" t="s">
        <v>95</v>
      </c>
      <c r="E7" s="74" t="s">
        <v>96</v>
      </c>
      <c r="F7" s="31"/>
      <c r="G7" s="31"/>
      <c r="H7" s="31"/>
      <c r="I7" s="31"/>
      <c r="J7" s="31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19">
        <v>4</v>
      </c>
      <c r="B8" s="20">
        <v>1</v>
      </c>
      <c r="C8" s="21">
        <v>4</v>
      </c>
      <c r="D8" s="74" t="s">
        <v>97</v>
      </c>
      <c r="E8" s="74" t="s">
        <v>98</v>
      </c>
      <c r="F8" s="31"/>
      <c r="G8" s="31"/>
      <c r="H8" s="31"/>
      <c r="I8" s="31"/>
      <c r="J8" s="31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19">
        <v>4</v>
      </c>
      <c r="B9" s="20">
        <v>1</v>
      </c>
      <c r="C9" s="21">
        <v>5</v>
      </c>
      <c r="D9" s="74" t="s">
        <v>99</v>
      </c>
      <c r="E9" s="74" t="s">
        <v>100</v>
      </c>
      <c r="F9" s="31"/>
      <c r="G9" s="31"/>
      <c r="H9" s="31"/>
      <c r="I9" s="31"/>
      <c r="J9" s="31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19">
        <v>4</v>
      </c>
      <c r="B10" s="20">
        <v>1</v>
      </c>
      <c r="C10" s="21">
        <v>6</v>
      </c>
      <c r="D10" s="74" t="s">
        <v>101</v>
      </c>
      <c r="E10" s="74" t="s">
        <v>102</v>
      </c>
      <c r="F10" s="34"/>
      <c r="G10" s="34"/>
      <c r="H10" s="34"/>
      <c r="I10" s="34"/>
      <c r="J10" s="34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4</v>
      </c>
      <c r="B11" s="20">
        <v>1</v>
      </c>
      <c r="C11" s="21">
        <v>7</v>
      </c>
      <c r="D11" s="74" t="s">
        <v>103</v>
      </c>
      <c r="E11" s="74" t="s">
        <v>104</v>
      </c>
      <c r="F11" s="31"/>
      <c r="G11" s="31"/>
      <c r="H11" s="31"/>
      <c r="I11" s="31"/>
      <c r="J11" s="31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26">
        <v>4</v>
      </c>
      <c r="B12" s="20">
        <v>1</v>
      </c>
      <c r="C12" s="21">
        <v>8</v>
      </c>
      <c r="D12" s="74" t="s">
        <v>105</v>
      </c>
      <c r="E12" s="74" t="s">
        <v>106</v>
      </c>
      <c r="F12" s="31"/>
      <c r="G12" s="31"/>
      <c r="H12" s="31"/>
      <c r="I12" s="31"/>
      <c r="J12" s="31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19">
        <v>4</v>
      </c>
      <c r="B13" s="20">
        <v>1</v>
      </c>
      <c r="C13" s="21">
        <v>9</v>
      </c>
      <c r="D13" s="74" t="s">
        <v>109</v>
      </c>
      <c r="E13" s="74" t="s">
        <v>110</v>
      </c>
      <c r="F13" s="31"/>
      <c r="G13" s="31"/>
      <c r="H13" s="31"/>
      <c r="I13" s="31"/>
      <c r="J13" s="31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19">
        <v>4</v>
      </c>
      <c r="B14" s="20">
        <v>1</v>
      </c>
      <c r="C14" s="21">
        <v>10</v>
      </c>
      <c r="D14" s="74" t="s">
        <v>111</v>
      </c>
      <c r="E14" s="74" t="s">
        <v>112</v>
      </c>
      <c r="F14" s="31"/>
      <c r="G14" s="31"/>
      <c r="H14" s="31"/>
      <c r="I14" s="31"/>
      <c r="J14" s="31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19">
        <v>4</v>
      </c>
      <c r="B15" s="20">
        <v>1</v>
      </c>
      <c r="C15" s="21">
        <v>11</v>
      </c>
      <c r="D15" s="74" t="s">
        <v>113</v>
      </c>
      <c r="E15" s="74" t="s">
        <v>114</v>
      </c>
      <c r="F15" s="34"/>
      <c r="G15" s="34"/>
      <c r="H15" s="34"/>
      <c r="I15" s="34"/>
      <c r="J15" s="34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19">
        <v>4</v>
      </c>
      <c r="B16" s="20">
        <v>1</v>
      </c>
      <c r="C16" s="21">
        <v>12</v>
      </c>
      <c r="D16" s="74" t="s">
        <v>115</v>
      </c>
      <c r="E16" s="74" t="s">
        <v>116</v>
      </c>
      <c r="F16" s="31"/>
      <c r="G16" s="31"/>
      <c r="H16" s="31"/>
      <c r="I16" s="31"/>
      <c r="J16" s="31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19">
        <v>4</v>
      </c>
      <c r="B17" s="20">
        <v>1</v>
      </c>
      <c r="C17" s="21">
        <v>13</v>
      </c>
      <c r="D17" s="74" t="s">
        <v>127</v>
      </c>
      <c r="E17" s="74" t="s">
        <v>128</v>
      </c>
      <c r="F17" s="31"/>
      <c r="G17" s="31"/>
      <c r="H17" s="31"/>
      <c r="I17" s="31"/>
      <c r="J17" s="31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4</v>
      </c>
      <c r="B18" s="20">
        <v>1</v>
      </c>
      <c r="C18" s="21">
        <v>14</v>
      </c>
      <c r="D18" s="74" t="s">
        <v>129</v>
      </c>
      <c r="E18" s="74" t="s">
        <v>130</v>
      </c>
      <c r="F18" s="31"/>
      <c r="G18" s="31"/>
      <c r="H18" s="31"/>
      <c r="I18" s="31"/>
      <c r="J18" s="31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26">
        <v>4</v>
      </c>
      <c r="B19" s="20">
        <v>1</v>
      </c>
      <c r="C19" s="21">
        <v>15</v>
      </c>
      <c r="D19" s="74" t="s">
        <v>131</v>
      </c>
      <c r="E19" s="74" t="s">
        <v>132</v>
      </c>
      <c r="F19" s="31"/>
      <c r="G19" s="31"/>
      <c r="H19" s="31"/>
      <c r="I19" s="31"/>
      <c r="J19" s="31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19">
        <v>4</v>
      </c>
      <c r="B20" s="20">
        <v>1</v>
      </c>
      <c r="C20" s="21">
        <v>16</v>
      </c>
      <c r="D20" s="74" t="s">
        <v>133</v>
      </c>
      <c r="E20" s="74" t="s">
        <v>134</v>
      </c>
      <c r="F20" s="34"/>
      <c r="G20" s="34"/>
      <c r="H20" s="34"/>
      <c r="I20" s="34"/>
      <c r="J20" s="34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19">
        <v>4</v>
      </c>
      <c r="B21" s="20">
        <v>1</v>
      </c>
      <c r="C21" s="21">
        <v>17</v>
      </c>
      <c r="D21" s="74" t="s">
        <v>135</v>
      </c>
      <c r="E21" s="74" t="s">
        <v>136</v>
      </c>
      <c r="F21" s="31"/>
      <c r="G21" s="31"/>
      <c r="H21" s="31"/>
      <c r="I21" s="31"/>
      <c r="J21" s="31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4</v>
      </c>
      <c r="B22" s="20">
        <v>1</v>
      </c>
      <c r="C22" s="21">
        <v>18</v>
      </c>
      <c r="D22" s="74" t="s">
        <v>143</v>
      </c>
      <c r="E22" s="74" t="s">
        <v>144</v>
      </c>
      <c r="F22" s="31"/>
      <c r="G22" s="31"/>
      <c r="H22" s="31"/>
      <c r="I22" s="31"/>
      <c r="J22" s="31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4</v>
      </c>
      <c r="B23" s="20">
        <v>1</v>
      </c>
      <c r="C23" s="21">
        <v>19</v>
      </c>
      <c r="D23" s="74" t="s">
        <v>145</v>
      </c>
      <c r="E23" s="74" t="s">
        <v>146</v>
      </c>
      <c r="F23" s="31"/>
      <c r="G23" s="31"/>
      <c r="H23" s="31"/>
      <c r="I23" s="31"/>
      <c r="J23" s="31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19">
        <v>4</v>
      </c>
      <c r="B24" s="20">
        <v>1</v>
      </c>
      <c r="C24" s="21">
        <v>20</v>
      </c>
      <c r="D24" s="74" t="s">
        <v>149</v>
      </c>
      <c r="E24" s="74" t="s">
        <v>150</v>
      </c>
      <c r="F24" s="31"/>
      <c r="G24" s="31"/>
      <c r="H24" s="31"/>
      <c r="I24" s="31"/>
      <c r="J24" s="31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19">
        <v>4</v>
      </c>
      <c r="B25" s="20">
        <v>1</v>
      </c>
      <c r="C25" s="21">
        <v>21</v>
      </c>
      <c r="D25" s="74" t="s">
        <v>151</v>
      </c>
      <c r="E25" s="74" t="s">
        <v>152</v>
      </c>
      <c r="F25" s="34"/>
      <c r="G25" s="34"/>
      <c r="H25" s="34"/>
      <c r="I25" s="34"/>
      <c r="J25" s="34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26">
        <v>4</v>
      </c>
      <c r="B26" s="20">
        <v>1</v>
      </c>
      <c r="C26" s="21">
        <v>22</v>
      </c>
      <c r="D26" s="74" t="s">
        <v>157</v>
      </c>
      <c r="E26" s="74" t="s">
        <v>158</v>
      </c>
      <c r="F26" s="31"/>
      <c r="G26" s="31"/>
      <c r="H26" s="31"/>
      <c r="I26" s="31"/>
      <c r="J26" s="31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4</v>
      </c>
      <c r="B27" s="20">
        <v>1</v>
      </c>
      <c r="C27" s="21">
        <v>23</v>
      </c>
      <c r="D27" s="74" t="s">
        <v>159</v>
      </c>
      <c r="E27" s="74" t="s">
        <v>160</v>
      </c>
      <c r="F27" s="31"/>
      <c r="G27" s="31"/>
      <c r="H27" s="31"/>
      <c r="I27" s="31"/>
      <c r="J27" s="31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19">
        <v>4</v>
      </c>
      <c r="B28" s="20">
        <v>1</v>
      </c>
      <c r="C28" s="21">
        <v>24</v>
      </c>
      <c r="D28" s="74" t="s">
        <v>161</v>
      </c>
      <c r="E28" s="74" t="s">
        <v>162</v>
      </c>
      <c r="F28" s="31"/>
      <c r="G28" s="31"/>
      <c r="H28" s="31"/>
      <c r="I28" s="31"/>
      <c r="J28" s="31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19">
        <v>4</v>
      </c>
      <c r="B29" s="20">
        <v>1</v>
      </c>
      <c r="C29" s="21">
        <v>25</v>
      </c>
      <c r="D29" s="74" t="s">
        <v>165</v>
      </c>
      <c r="E29" s="74" t="s">
        <v>166</v>
      </c>
      <c r="F29" s="31"/>
      <c r="G29" s="31"/>
      <c r="H29" s="31"/>
      <c r="I29" s="31"/>
      <c r="J29" s="31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19">
        <v>4</v>
      </c>
      <c r="B30" s="20">
        <v>1</v>
      </c>
      <c r="C30" s="21">
        <v>26</v>
      </c>
      <c r="D30" s="74" t="s">
        <v>167</v>
      </c>
      <c r="E30" s="74" t="s">
        <v>168</v>
      </c>
      <c r="F30" s="34"/>
      <c r="G30" s="34"/>
      <c r="H30" s="34"/>
      <c r="I30" s="34"/>
      <c r="J30" s="34"/>
      <c r="K30" s="22" t="e">
        <f t="shared" si="0"/>
        <v>#N/A</v>
      </c>
      <c r="L30" s="29" t="e">
        <f t="shared" si="1"/>
        <v>#N/A</v>
      </c>
    </row>
    <row r="31" spans="1:12" s="23" customFormat="1" ht="15.95" customHeight="1">
      <c r="A31" s="19">
        <v>4</v>
      </c>
      <c r="B31" s="20">
        <v>1</v>
      </c>
      <c r="C31" s="21">
        <v>27</v>
      </c>
      <c r="D31" s="74" t="s">
        <v>169</v>
      </c>
      <c r="E31" s="74" t="s">
        <v>170</v>
      </c>
      <c r="F31" s="31"/>
      <c r="G31" s="31"/>
      <c r="H31" s="31"/>
      <c r="I31" s="31"/>
      <c r="J31" s="31"/>
      <c r="K31" s="22" t="e">
        <f t="shared" si="0"/>
        <v>#N/A</v>
      </c>
      <c r="L31" s="29" t="e">
        <f t="shared" si="1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N14" sqref="N14"/>
    </sheetView>
  </sheetViews>
  <sheetFormatPr defaultRowHeight="21"/>
  <cols>
    <col min="1" max="1" width="12.85546875" style="40" customWidth="1"/>
    <col min="2" max="11" width="7.7109375" style="40" customWidth="1"/>
    <col min="12" max="16384" width="9.140625" style="40"/>
  </cols>
  <sheetData>
    <row r="1" spans="1:29">
      <c r="A1" s="91" t="s">
        <v>289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2" t="s">
        <v>59</v>
      </c>
      <c r="C5" s="92"/>
      <c r="D5" s="88" t="s">
        <v>60</v>
      </c>
      <c r="E5" s="88"/>
      <c r="F5" s="88" t="s">
        <v>61</v>
      </c>
      <c r="G5" s="88"/>
      <c r="H5" s="88" t="s">
        <v>62</v>
      </c>
      <c r="I5" s="88"/>
      <c r="J5" s="88" t="s">
        <v>63</v>
      </c>
      <c r="K5" s="8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m.4.1'!$F$5:$F$32,3)</f>
        <v>0</v>
      </c>
      <c r="C6" s="51" t="s">
        <v>15</v>
      </c>
      <c r="D6" s="51">
        <f>COUNTIF('student m.4.1'!$G$5:$G$32,3)</f>
        <v>0</v>
      </c>
      <c r="E6" s="51" t="s">
        <v>15</v>
      </c>
      <c r="F6" s="51">
        <f>COUNTIF('student m.4.1'!$H$5:$H$32,3)</f>
        <v>0</v>
      </c>
      <c r="G6" s="51" t="s">
        <v>15</v>
      </c>
      <c r="H6" s="51">
        <f>COUNTIF('student m.4.1'!$I$5:$I$32,3)</f>
        <v>0</v>
      </c>
      <c r="I6" s="51" t="s">
        <v>15</v>
      </c>
      <c r="J6" s="51">
        <f>COUNTIF('student m.4.1'!$J$5:$J$32,3)</f>
        <v>0</v>
      </c>
      <c r="K6" s="51" t="s">
        <v>15</v>
      </c>
      <c r="L6" s="43"/>
      <c r="M6" s="94"/>
      <c r="N6" s="95"/>
      <c r="O6" s="46"/>
      <c r="P6" s="94"/>
      <c r="Q6" s="95"/>
      <c r="R6" s="42"/>
      <c r="S6" s="94"/>
      <c r="T6" s="95"/>
      <c r="U6" s="44"/>
      <c r="V6" s="96"/>
      <c r="W6" s="95"/>
    </row>
    <row r="7" spans="1:29" s="45" customFormat="1">
      <c r="A7" s="50" t="s">
        <v>71</v>
      </c>
      <c r="B7" s="51">
        <f>COUNTIF('student m.4.1'!$F$5:$F$32,2)</f>
        <v>0</v>
      </c>
      <c r="C7" s="51" t="s">
        <v>15</v>
      </c>
      <c r="D7" s="51">
        <f>COUNTIF('student m.4.1'!$G$5:$G$32,2)</f>
        <v>0</v>
      </c>
      <c r="E7" s="51" t="s">
        <v>15</v>
      </c>
      <c r="F7" s="51">
        <f>COUNTIF('student m.4.1'!$H$5:$H$32,2)</f>
        <v>0</v>
      </c>
      <c r="G7" s="51" t="s">
        <v>15</v>
      </c>
      <c r="H7" s="51">
        <f>COUNTIF('student m.4.1'!$I$5:$I$32,2)</f>
        <v>0</v>
      </c>
      <c r="I7" s="51" t="s">
        <v>15</v>
      </c>
      <c r="J7" s="51">
        <f>COUNTIF('student m.4.1'!$J$5:$J$32,2)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m.4.1'!$F$5:$F$32,1)</f>
        <v>0</v>
      </c>
      <c r="C8" s="51" t="s">
        <v>15</v>
      </c>
      <c r="D8" s="51">
        <f>COUNTIF('student m.4.1'!$G$5:$G$32,1)</f>
        <v>0</v>
      </c>
      <c r="E8" s="51" t="s">
        <v>15</v>
      </c>
      <c r="F8" s="51">
        <f>COUNTIF('student m.4.1'!$H$5:$H$32,1)</f>
        <v>0</v>
      </c>
      <c r="G8" s="51" t="s">
        <v>15</v>
      </c>
      <c r="H8" s="51">
        <f>COUNTIF('student m.4.1'!$I$5:$I$32,1)</f>
        <v>0</v>
      </c>
      <c r="I8" s="51" t="s">
        <v>15</v>
      </c>
      <c r="J8" s="51">
        <f>COUNTIF('student m.4.1'!$J$5:$J$32,1)</f>
        <v>0</v>
      </c>
      <c r="K8" s="51" t="s">
        <v>15</v>
      </c>
      <c r="L8" s="47"/>
      <c r="M8" s="94"/>
      <c r="N8" s="95"/>
      <c r="O8" s="46"/>
      <c r="P8" s="94"/>
      <c r="Q8" s="95"/>
      <c r="R8" s="42"/>
      <c r="S8" s="94"/>
      <c r="T8" s="95"/>
      <c r="U8" s="44"/>
      <c r="V8" s="96"/>
      <c r="W8" s="95"/>
    </row>
    <row r="9" spans="1:29" s="45" customFormat="1">
      <c r="A9" s="50" t="s">
        <v>73</v>
      </c>
      <c r="B9" s="51">
        <f>COUNTIF('student m.4.1'!$F$5:$F$32,0)</f>
        <v>0</v>
      </c>
      <c r="C9" s="51" t="s">
        <v>15</v>
      </c>
      <c r="D9" s="51">
        <f>COUNTIF('student m.4.1'!$G$5:$G$32,0)</f>
        <v>0</v>
      </c>
      <c r="E9" s="51" t="s">
        <v>15</v>
      </c>
      <c r="F9" s="51">
        <f>COUNTIF('student m.4.1'!$H$5:$H$32,0)</f>
        <v>0</v>
      </c>
      <c r="G9" s="51" t="s">
        <v>15</v>
      </c>
      <c r="H9" s="51">
        <f>COUNTIF('student m.4.1'!$I$5:$I$32,0)</f>
        <v>0</v>
      </c>
      <c r="I9" s="51" t="s">
        <v>15</v>
      </c>
      <c r="J9" s="51">
        <f>COUNTIF('student m.4.1'!$J$5:$J$32,0)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4"/>
      <c r="T10" s="95"/>
      <c r="U10" s="46"/>
      <c r="V10" s="94"/>
      <c r="W10" s="95"/>
      <c r="X10" s="42"/>
      <c r="Y10" s="94"/>
      <c r="Z10" s="95"/>
      <c r="AA10" s="44"/>
      <c r="AB10" s="96"/>
      <c r="AC10" s="95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88" t="s">
        <v>69</v>
      </c>
      <c r="B12" s="88" t="s">
        <v>68</v>
      </c>
      <c r="C12" s="88"/>
      <c r="D12" s="88"/>
      <c r="E12" s="88"/>
      <c r="F12" s="88"/>
      <c r="G12" s="88"/>
      <c r="H12" s="88"/>
      <c r="I12" s="88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88"/>
      <c r="B13" s="89" t="s">
        <v>64</v>
      </c>
      <c r="C13" s="89"/>
      <c r="D13" s="89" t="s">
        <v>65</v>
      </c>
      <c r="E13" s="89"/>
      <c r="F13" s="89" t="s">
        <v>66</v>
      </c>
      <c r="G13" s="89"/>
      <c r="H13" s="89" t="s">
        <v>67</v>
      </c>
      <c r="I13" s="89"/>
    </row>
    <row r="14" spans="1:29" s="45" customFormat="1">
      <c r="A14" s="52">
        <f>COUNTA('student m.4.1'!L5:L32)</f>
        <v>27</v>
      </c>
      <c r="B14" s="88">
        <f>COUNTIF('student m.4.1'!$K$5:$K$32,3)</f>
        <v>0</v>
      </c>
      <c r="C14" s="88"/>
      <c r="D14" s="88">
        <f>COUNTIF('student m.4.1'!$K$5:$K$32,2)</f>
        <v>0</v>
      </c>
      <c r="E14" s="88"/>
      <c r="F14" s="88">
        <f>COUNTIF('student m.4.1'!$K$5:$K$32,1)</f>
        <v>0</v>
      </c>
      <c r="G14" s="88"/>
      <c r="H14" s="88">
        <f>COUNTIF('student m.4.1'!$K$5:$K$32,0)</f>
        <v>0</v>
      </c>
      <c r="I14" s="88"/>
    </row>
    <row r="15" spans="1:29" s="45" customFormat="1">
      <c r="A15" s="52" t="s">
        <v>16</v>
      </c>
      <c r="B15" s="87">
        <f>(B14*100)/$A$14</f>
        <v>0</v>
      </c>
      <c r="C15" s="87"/>
      <c r="D15" s="87">
        <f t="shared" ref="D15" si="0">(D14*100)/$A$14</f>
        <v>0</v>
      </c>
      <c r="E15" s="87"/>
      <c r="F15" s="87">
        <f t="shared" ref="F15" si="1">(F14*100)/$A$14</f>
        <v>0</v>
      </c>
      <c r="G15" s="87"/>
      <c r="H15" s="87">
        <f t="shared" ref="H15" si="2">(H14*100)/$A$14</f>
        <v>0</v>
      </c>
      <c r="I15" s="87"/>
    </row>
    <row r="16" spans="1:29" s="45" customFormat="1">
      <c r="B16" s="90"/>
      <c r="C16" s="90"/>
    </row>
    <row r="17" s="45" customFormat="1"/>
    <row r="18" s="45" customFormat="1"/>
    <row r="19" s="45" customFormat="1"/>
  </sheetData>
  <sheetProtection sheet="1" objects="1" scenarios="1"/>
  <mergeCells count="35">
    <mergeCell ref="A1:K1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44"/>
  <sheetViews>
    <sheetView topLeftCell="A31" workbookViewId="0">
      <selection activeCell="F40" sqref="F40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1" t="s">
        <v>290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8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3"/>
      <c r="L4" s="83"/>
    </row>
    <row r="5" spans="1:12" ht="15.95" customHeight="1">
      <c r="A5" s="24">
        <v>4</v>
      </c>
      <c r="B5" s="24">
        <v>2</v>
      </c>
      <c r="C5" s="72">
        <v>1</v>
      </c>
      <c r="D5" s="75" t="s">
        <v>171</v>
      </c>
      <c r="E5" s="75" t="s">
        <v>172</v>
      </c>
      <c r="F5" s="73"/>
      <c r="G5" s="33"/>
      <c r="H5" s="33"/>
      <c r="I5" s="33"/>
      <c r="J5" s="3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4</v>
      </c>
      <c r="B6" s="24">
        <v>2</v>
      </c>
      <c r="C6" s="72">
        <v>2</v>
      </c>
      <c r="D6" s="75" t="s">
        <v>173</v>
      </c>
      <c r="E6" s="75" t="s">
        <v>174</v>
      </c>
      <c r="F6" s="73"/>
      <c r="G6" s="33"/>
      <c r="H6" s="33"/>
      <c r="I6" s="33"/>
      <c r="J6" s="33"/>
      <c r="K6" s="25" t="e">
        <f t="shared" ref="K6:K41" si="0">IF(J6="-","-",MODE(F6:J6))</f>
        <v>#N/A</v>
      </c>
      <c r="L6" s="25" t="e">
        <f t="shared" ref="L6:L41" si="1">IF(K6=3,"ดีเยี่ยม",IF(K6=2,"ดี",IF(K6=1,"พอใช้",IF(K6=0,"ปรับปรุง","-"))))</f>
        <v>#N/A</v>
      </c>
    </row>
    <row r="7" spans="1:12" ht="15.95" customHeight="1">
      <c r="A7" s="24">
        <v>4</v>
      </c>
      <c r="B7" s="24">
        <v>2</v>
      </c>
      <c r="C7" s="72">
        <v>3</v>
      </c>
      <c r="D7" s="75" t="s">
        <v>175</v>
      </c>
      <c r="E7" s="75" t="s">
        <v>176</v>
      </c>
      <c r="F7" s="73"/>
      <c r="G7" s="33"/>
      <c r="H7" s="33"/>
      <c r="I7" s="33"/>
      <c r="J7" s="3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4</v>
      </c>
      <c r="B8" s="24">
        <v>2</v>
      </c>
      <c r="C8" s="72">
        <v>4</v>
      </c>
      <c r="D8" s="75" t="s">
        <v>177</v>
      </c>
      <c r="E8" s="75" t="s">
        <v>178</v>
      </c>
      <c r="F8" s="73"/>
      <c r="G8" s="33"/>
      <c r="H8" s="33"/>
      <c r="I8" s="33"/>
      <c r="J8" s="3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4</v>
      </c>
      <c r="B9" s="24">
        <v>2</v>
      </c>
      <c r="C9" s="72">
        <v>5</v>
      </c>
      <c r="D9" s="75" t="s">
        <v>179</v>
      </c>
      <c r="E9" s="75" t="s">
        <v>180</v>
      </c>
      <c r="F9" s="73"/>
      <c r="G9" s="33"/>
      <c r="H9" s="33"/>
      <c r="I9" s="33"/>
      <c r="J9" s="3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4</v>
      </c>
      <c r="B10" s="24">
        <v>2</v>
      </c>
      <c r="C10" s="72">
        <v>6</v>
      </c>
      <c r="D10" s="75" t="s">
        <v>181</v>
      </c>
      <c r="E10" s="75" t="s">
        <v>182</v>
      </c>
      <c r="F10" s="73"/>
      <c r="G10" s="33"/>
      <c r="H10" s="33"/>
      <c r="I10" s="33"/>
      <c r="J10" s="3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4</v>
      </c>
      <c r="B11" s="24">
        <v>2</v>
      </c>
      <c r="C11" s="72">
        <v>7</v>
      </c>
      <c r="D11" s="75" t="s">
        <v>183</v>
      </c>
      <c r="E11" s="75" t="s">
        <v>184</v>
      </c>
      <c r="F11" s="73"/>
      <c r="G11" s="33"/>
      <c r="H11" s="33"/>
      <c r="I11" s="33"/>
      <c r="J11" s="3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4</v>
      </c>
      <c r="B12" s="24">
        <v>2</v>
      </c>
      <c r="C12" s="72">
        <v>8</v>
      </c>
      <c r="D12" s="75" t="s">
        <v>185</v>
      </c>
      <c r="E12" s="75" t="s">
        <v>186</v>
      </c>
      <c r="F12" s="73"/>
      <c r="G12" s="33"/>
      <c r="H12" s="33"/>
      <c r="I12" s="33"/>
      <c r="J12" s="33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4</v>
      </c>
      <c r="B13" s="27">
        <v>2</v>
      </c>
      <c r="C13" s="72">
        <v>9</v>
      </c>
      <c r="D13" s="75" t="s">
        <v>187</v>
      </c>
      <c r="E13" s="75" t="s">
        <v>188</v>
      </c>
      <c r="F13" s="34"/>
      <c r="G13" s="35"/>
      <c r="H13" s="35"/>
      <c r="I13" s="35"/>
      <c r="J13" s="35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4</v>
      </c>
      <c r="B14" s="20">
        <v>2</v>
      </c>
      <c r="C14" s="72">
        <v>10</v>
      </c>
      <c r="D14" s="75" t="s">
        <v>189</v>
      </c>
      <c r="E14" s="75" t="s">
        <v>190</v>
      </c>
      <c r="F14" s="31"/>
      <c r="G14" s="32"/>
      <c r="H14" s="32"/>
      <c r="I14" s="32"/>
      <c r="J14" s="32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4</v>
      </c>
      <c r="B15" s="20">
        <v>2</v>
      </c>
      <c r="C15" s="72">
        <v>11</v>
      </c>
      <c r="D15" s="75" t="s">
        <v>191</v>
      </c>
      <c r="E15" s="75" t="s">
        <v>192</v>
      </c>
      <c r="F15" s="31"/>
      <c r="G15" s="32"/>
      <c r="H15" s="32"/>
      <c r="I15" s="32"/>
      <c r="J15" s="32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4</v>
      </c>
      <c r="B16" s="20">
        <v>2</v>
      </c>
      <c r="C16" s="72">
        <v>12</v>
      </c>
      <c r="D16" s="75" t="s">
        <v>193</v>
      </c>
      <c r="E16" s="75" t="s">
        <v>194</v>
      </c>
      <c r="F16" s="31"/>
      <c r="G16" s="32"/>
      <c r="H16" s="32"/>
      <c r="I16" s="32"/>
      <c r="J16" s="32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4</v>
      </c>
      <c r="B17" s="20">
        <v>2</v>
      </c>
      <c r="C17" s="72">
        <v>13</v>
      </c>
      <c r="D17" s="75" t="s">
        <v>195</v>
      </c>
      <c r="E17" s="75" t="s">
        <v>196</v>
      </c>
      <c r="F17" s="31"/>
      <c r="G17" s="32"/>
      <c r="H17" s="32"/>
      <c r="I17" s="32"/>
      <c r="J17" s="32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4</v>
      </c>
      <c r="B18" s="20">
        <v>2</v>
      </c>
      <c r="C18" s="72">
        <v>14</v>
      </c>
      <c r="D18" s="75" t="s">
        <v>119</v>
      </c>
      <c r="E18" s="75" t="s">
        <v>120</v>
      </c>
      <c r="F18" s="31"/>
      <c r="G18" s="32"/>
      <c r="H18" s="32"/>
      <c r="I18" s="32"/>
      <c r="J18" s="32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4</v>
      </c>
      <c r="B19" s="20">
        <v>2</v>
      </c>
      <c r="C19" s="72">
        <v>15</v>
      </c>
      <c r="D19" s="75" t="s">
        <v>123</v>
      </c>
      <c r="E19" s="75" t="s">
        <v>124</v>
      </c>
      <c r="F19" s="31"/>
      <c r="G19" s="32"/>
      <c r="H19" s="32"/>
      <c r="I19" s="32"/>
      <c r="J19" s="32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4</v>
      </c>
      <c r="B20" s="20">
        <v>2</v>
      </c>
      <c r="C20" s="72">
        <v>16</v>
      </c>
      <c r="D20" s="75" t="s">
        <v>125</v>
      </c>
      <c r="E20" s="75" t="s">
        <v>126</v>
      </c>
      <c r="F20" s="31"/>
      <c r="G20" s="32"/>
      <c r="H20" s="32"/>
      <c r="I20" s="32"/>
      <c r="J20" s="32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4</v>
      </c>
      <c r="B21" s="20">
        <v>2</v>
      </c>
      <c r="C21" s="72">
        <v>17</v>
      </c>
      <c r="D21" s="75" t="s">
        <v>137</v>
      </c>
      <c r="E21" s="75" t="s">
        <v>138</v>
      </c>
      <c r="F21" s="31"/>
      <c r="G21" s="32"/>
      <c r="H21" s="32"/>
      <c r="I21" s="32"/>
      <c r="J21" s="32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4</v>
      </c>
      <c r="B22" s="20">
        <v>2</v>
      </c>
      <c r="C22" s="72">
        <v>18</v>
      </c>
      <c r="D22" s="75" t="s">
        <v>197</v>
      </c>
      <c r="E22" s="75" t="s">
        <v>198</v>
      </c>
      <c r="F22" s="31"/>
      <c r="G22" s="32"/>
      <c r="H22" s="32"/>
      <c r="I22" s="32"/>
      <c r="J22" s="32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4</v>
      </c>
      <c r="B23" s="20">
        <v>2</v>
      </c>
      <c r="C23" s="72">
        <v>19</v>
      </c>
      <c r="D23" s="75" t="s">
        <v>199</v>
      </c>
      <c r="E23" s="75" t="s">
        <v>200</v>
      </c>
      <c r="F23" s="31"/>
      <c r="G23" s="32"/>
      <c r="H23" s="32"/>
      <c r="I23" s="32"/>
      <c r="J23" s="32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4</v>
      </c>
      <c r="B24" s="20">
        <v>2</v>
      </c>
      <c r="C24" s="72">
        <v>20</v>
      </c>
      <c r="D24" s="75" t="s">
        <v>201</v>
      </c>
      <c r="E24" s="75" t="s">
        <v>202</v>
      </c>
      <c r="F24" s="31"/>
      <c r="G24" s="32"/>
      <c r="H24" s="32"/>
      <c r="I24" s="32"/>
      <c r="J24" s="32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4</v>
      </c>
      <c r="B25" s="20">
        <v>2</v>
      </c>
      <c r="C25" s="72">
        <v>21</v>
      </c>
      <c r="D25" s="75" t="s">
        <v>203</v>
      </c>
      <c r="E25" s="75" t="s">
        <v>204</v>
      </c>
      <c r="F25" s="31"/>
      <c r="G25" s="32"/>
      <c r="H25" s="32"/>
      <c r="I25" s="32"/>
      <c r="J25" s="32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4</v>
      </c>
      <c r="B26" s="20">
        <v>2</v>
      </c>
      <c r="C26" s="72">
        <v>22</v>
      </c>
      <c r="D26" s="75" t="s">
        <v>205</v>
      </c>
      <c r="E26" s="75" t="s">
        <v>206</v>
      </c>
      <c r="F26" s="31"/>
      <c r="G26" s="32"/>
      <c r="H26" s="32"/>
      <c r="I26" s="32"/>
      <c r="J26" s="32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4</v>
      </c>
      <c r="B27" s="20">
        <v>2</v>
      </c>
      <c r="C27" s="72">
        <v>23</v>
      </c>
      <c r="D27" s="75" t="s">
        <v>207</v>
      </c>
      <c r="E27" s="75" t="s">
        <v>208</v>
      </c>
      <c r="F27" s="31"/>
      <c r="G27" s="32"/>
      <c r="H27" s="32"/>
      <c r="I27" s="32"/>
      <c r="J27" s="32"/>
      <c r="K27" s="22" t="e">
        <f t="shared" si="0"/>
        <v>#N/A</v>
      </c>
      <c r="L27" s="25" t="e">
        <f t="shared" si="1"/>
        <v>#N/A</v>
      </c>
    </row>
    <row r="28" spans="1:12" ht="15.95" customHeight="1">
      <c r="A28" s="24">
        <v>4</v>
      </c>
      <c r="B28" s="20">
        <v>2</v>
      </c>
      <c r="C28" s="72">
        <v>24</v>
      </c>
      <c r="D28" s="75" t="s">
        <v>209</v>
      </c>
      <c r="E28" s="75" t="s">
        <v>210</v>
      </c>
      <c r="F28" s="31"/>
      <c r="G28" s="32"/>
      <c r="H28" s="32"/>
      <c r="I28" s="32"/>
      <c r="J28" s="32"/>
      <c r="K28" s="22" t="e">
        <f t="shared" si="0"/>
        <v>#N/A</v>
      </c>
      <c r="L28" s="25" t="e">
        <f t="shared" si="1"/>
        <v>#N/A</v>
      </c>
    </row>
    <row r="29" spans="1:12" ht="15.95" customHeight="1">
      <c r="A29" s="24">
        <v>4</v>
      </c>
      <c r="B29" s="20">
        <v>2</v>
      </c>
      <c r="C29" s="72">
        <v>25</v>
      </c>
      <c r="D29" s="75" t="s">
        <v>211</v>
      </c>
      <c r="E29" s="75" t="s">
        <v>212</v>
      </c>
      <c r="F29" s="31"/>
      <c r="G29" s="32"/>
      <c r="H29" s="32"/>
      <c r="I29" s="32"/>
      <c r="J29" s="32"/>
      <c r="K29" s="22" t="e">
        <f t="shared" si="0"/>
        <v>#N/A</v>
      </c>
      <c r="L29" s="25" t="e">
        <f t="shared" si="1"/>
        <v>#N/A</v>
      </c>
    </row>
    <row r="30" spans="1:12" ht="15.95" customHeight="1">
      <c r="A30" s="24">
        <v>4</v>
      </c>
      <c r="B30" s="20">
        <v>2</v>
      </c>
      <c r="C30" s="72">
        <v>26</v>
      </c>
      <c r="D30" s="75" t="s">
        <v>147</v>
      </c>
      <c r="E30" s="75" t="s">
        <v>148</v>
      </c>
      <c r="F30" s="31"/>
      <c r="G30" s="32"/>
      <c r="H30" s="32"/>
      <c r="I30" s="32"/>
      <c r="J30" s="32"/>
      <c r="K30" s="22" t="e">
        <f t="shared" si="0"/>
        <v>#N/A</v>
      </c>
      <c r="L30" s="25" t="e">
        <f t="shared" si="1"/>
        <v>#N/A</v>
      </c>
    </row>
    <row r="31" spans="1:12" ht="15.95" customHeight="1">
      <c r="A31" s="24">
        <v>4</v>
      </c>
      <c r="B31" s="20">
        <v>2</v>
      </c>
      <c r="C31" s="72">
        <v>27</v>
      </c>
      <c r="D31" s="75" t="s">
        <v>213</v>
      </c>
      <c r="E31" s="75" t="s">
        <v>214</v>
      </c>
      <c r="F31" s="31"/>
      <c r="G31" s="32"/>
      <c r="H31" s="32"/>
      <c r="I31" s="32"/>
      <c r="J31" s="32"/>
      <c r="K31" s="22" t="e">
        <f t="shared" si="0"/>
        <v>#N/A</v>
      </c>
      <c r="L31" s="25" t="e">
        <f t="shared" si="1"/>
        <v>#N/A</v>
      </c>
    </row>
    <row r="32" spans="1:12" ht="15.95" customHeight="1">
      <c r="A32" s="24">
        <v>4</v>
      </c>
      <c r="B32" s="20">
        <v>2</v>
      </c>
      <c r="C32" s="72">
        <v>28</v>
      </c>
      <c r="D32" s="75" t="s">
        <v>215</v>
      </c>
      <c r="E32" s="75" t="s">
        <v>216</v>
      </c>
      <c r="F32" s="31"/>
      <c r="G32" s="32"/>
      <c r="H32" s="32"/>
      <c r="I32" s="32"/>
      <c r="J32" s="32"/>
      <c r="K32" s="22" t="e">
        <f t="shared" si="0"/>
        <v>#N/A</v>
      </c>
      <c r="L32" s="25" t="e">
        <f t="shared" si="1"/>
        <v>#N/A</v>
      </c>
    </row>
    <row r="33" spans="1:12" ht="15.95" customHeight="1">
      <c r="A33" s="24">
        <v>4</v>
      </c>
      <c r="B33" s="20">
        <v>2</v>
      </c>
      <c r="C33" s="72">
        <v>29</v>
      </c>
      <c r="D33" s="75" t="s">
        <v>217</v>
      </c>
      <c r="E33" s="75" t="s">
        <v>218</v>
      </c>
      <c r="F33" s="31"/>
      <c r="G33" s="32"/>
      <c r="H33" s="32"/>
      <c r="I33" s="32"/>
      <c r="J33" s="32"/>
      <c r="K33" s="22" t="e">
        <f t="shared" si="0"/>
        <v>#N/A</v>
      </c>
      <c r="L33" s="25" t="e">
        <f t="shared" si="1"/>
        <v>#N/A</v>
      </c>
    </row>
    <row r="34" spans="1:12" ht="15.95" customHeight="1">
      <c r="A34" s="24">
        <v>4</v>
      </c>
      <c r="B34" s="20">
        <v>2</v>
      </c>
      <c r="C34" s="72">
        <v>30</v>
      </c>
      <c r="D34" s="75" t="s">
        <v>219</v>
      </c>
      <c r="E34" s="75" t="s">
        <v>220</v>
      </c>
      <c r="F34" s="31"/>
      <c r="G34" s="32"/>
      <c r="H34" s="32"/>
      <c r="I34" s="32"/>
      <c r="J34" s="32"/>
      <c r="K34" s="22" t="e">
        <f t="shared" si="0"/>
        <v>#N/A</v>
      </c>
      <c r="L34" s="25" t="e">
        <f t="shared" si="1"/>
        <v>#N/A</v>
      </c>
    </row>
    <row r="35" spans="1:12" ht="15.95" customHeight="1">
      <c r="A35" s="24">
        <v>4</v>
      </c>
      <c r="B35" s="20">
        <v>2</v>
      </c>
      <c r="C35" s="72">
        <v>31</v>
      </c>
      <c r="D35" s="75" t="s">
        <v>221</v>
      </c>
      <c r="E35" s="75" t="s">
        <v>222</v>
      </c>
      <c r="F35" s="31"/>
      <c r="G35" s="32"/>
      <c r="H35" s="32"/>
      <c r="I35" s="32"/>
      <c r="J35" s="32"/>
      <c r="K35" s="22" t="e">
        <f t="shared" si="0"/>
        <v>#N/A</v>
      </c>
      <c r="L35" s="25" t="e">
        <f t="shared" si="1"/>
        <v>#N/A</v>
      </c>
    </row>
    <row r="36" spans="1:12" ht="15.95" customHeight="1">
      <c r="A36" s="24">
        <v>4</v>
      </c>
      <c r="B36" s="20">
        <v>2</v>
      </c>
      <c r="C36" s="72">
        <v>32</v>
      </c>
      <c r="D36" s="75" t="s">
        <v>223</v>
      </c>
      <c r="E36" s="75" t="s">
        <v>224</v>
      </c>
      <c r="F36" s="31"/>
      <c r="G36" s="32"/>
      <c r="H36" s="32"/>
      <c r="I36" s="32"/>
      <c r="J36" s="32"/>
      <c r="K36" s="22" t="e">
        <f t="shared" si="0"/>
        <v>#N/A</v>
      </c>
      <c r="L36" s="25" t="e">
        <f t="shared" si="1"/>
        <v>#N/A</v>
      </c>
    </row>
    <row r="37" spans="1:12" ht="15.95" customHeight="1">
      <c r="A37" s="24">
        <v>4</v>
      </c>
      <c r="B37" s="20">
        <v>2</v>
      </c>
      <c r="C37" s="72">
        <v>33</v>
      </c>
      <c r="D37" s="75" t="s">
        <v>225</v>
      </c>
      <c r="E37" s="75" t="s">
        <v>226</v>
      </c>
      <c r="F37" s="31"/>
      <c r="G37" s="32"/>
      <c r="H37" s="32"/>
      <c r="I37" s="32"/>
      <c r="J37" s="32"/>
      <c r="K37" s="22" t="e">
        <f t="shared" si="0"/>
        <v>#N/A</v>
      </c>
      <c r="L37" s="25" t="e">
        <f t="shared" si="1"/>
        <v>#N/A</v>
      </c>
    </row>
    <row r="38" spans="1:12" ht="15.95" customHeight="1">
      <c r="A38" s="24">
        <v>4</v>
      </c>
      <c r="B38" s="20">
        <v>2</v>
      </c>
      <c r="C38" s="72">
        <v>34</v>
      </c>
      <c r="D38" s="75" t="s">
        <v>227</v>
      </c>
      <c r="E38" s="75" t="s">
        <v>228</v>
      </c>
      <c r="F38" s="31"/>
      <c r="G38" s="32"/>
      <c r="H38" s="32"/>
      <c r="I38" s="32"/>
      <c r="J38" s="32"/>
      <c r="K38" s="22" t="e">
        <f t="shared" si="0"/>
        <v>#N/A</v>
      </c>
      <c r="L38" s="25" t="e">
        <f t="shared" si="1"/>
        <v>#N/A</v>
      </c>
    </row>
    <row r="39" spans="1:12" ht="15.95" customHeight="1">
      <c r="A39" s="24">
        <v>4</v>
      </c>
      <c r="B39" s="20">
        <v>2</v>
      </c>
      <c r="C39" s="72">
        <v>35</v>
      </c>
      <c r="D39" s="75" t="s">
        <v>229</v>
      </c>
      <c r="E39" s="75" t="s">
        <v>230</v>
      </c>
      <c r="F39" s="31"/>
      <c r="G39" s="32"/>
      <c r="H39" s="32"/>
      <c r="I39" s="32"/>
      <c r="J39" s="32"/>
      <c r="K39" s="22" t="e">
        <f t="shared" si="0"/>
        <v>#N/A</v>
      </c>
      <c r="L39" s="25" t="e">
        <f t="shared" si="1"/>
        <v>#N/A</v>
      </c>
    </row>
    <row r="40" spans="1:12" ht="15.95" customHeight="1">
      <c r="A40" s="24">
        <v>4</v>
      </c>
      <c r="B40" s="20">
        <v>2</v>
      </c>
      <c r="C40" s="72">
        <v>36</v>
      </c>
      <c r="D40" s="75" t="s">
        <v>155</v>
      </c>
      <c r="E40" s="75" t="s">
        <v>156</v>
      </c>
      <c r="F40" s="31"/>
      <c r="G40" s="32"/>
      <c r="H40" s="32"/>
      <c r="I40" s="32"/>
      <c r="J40" s="32"/>
      <c r="K40" s="22" t="e">
        <f t="shared" si="0"/>
        <v>#N/A</v>
      </c>
      <c r="L40" s="25" t="e">
        <f t="shared" si="1"/>
        <v>#N/A</v>
      </c>
    </row>
    <row r="41" spans="1:12" ht="15.95" customHeight="1">
      <c r="A41" s="24">
        <v>4</v>
      </c>
      <c r="B41" s="20">
        <v>2</v>
      </c>
      <c r="C41" s="72">
        <v>37</v>
      </c>
      <c r="D41" s="75" t="s">
        <v>231</v>
      </c>
      <c r="E41" s="75" t="s">
        <v>232</v>
      </c>
      <c r="F41" s="31"/>
      <c r="G41" s="32"/>
      <c r="H41" s="32"/>
      <c r="I41" s="32"/>
      <c r="J41" s="32"/>
      <c r="K41" s="22" t="e">
        <f t="shared" si="0"/>
        <v>#N/A</v>
      </c>
      <c r="L41" s="25" t="e">
        <f t="shared" si="1"/>
        <v>#N/A</v>
      </c>
    </row>
    <row r="42" spans="1:12" ht="18.75">
      <c r="A42" s="24">
        <v>4</v>
      </c>
      <c r="B42" s="20">
        <v>2</v>
      </c>
      <c r="C42" s="72">
        <v>38</v>
      </c>
      <c r="D42" s="75" t="s">
        <v>233</v>
      </c>
      <c r="E42" s="75" t="s">
        <v>234</v>
      </c>
      <c r="F42" s="31"/>
      <c r="G42" s="32"/>
      <c r="H42" s="32"/>
      <c r="I42" s="32"/>
      <c r="J42" s="32"/>
      <c r="K42" s="22" t="e">
        <f t="shared" ref="K42:K44" si="2">IF(J42="-","-",MODE(F42:J42))</f>
        <v>#N/A</v>
      </c>
      <c r="L42" s="25" t="e">
        <f t="shared" ref="L42:L44" si="3">IF(K42=3,"ดีเยี่ยม",IF(K42=2,"ดี",IF(K42=1,"พอใช้",IF(K42=0,"ปรับปรุง","-"))))</f>
        <v>#N/A</v>
      </c>
    </row>
    <row r="43" spans="1:12" ht="18.75">
      <c r="A43" s="24">
        <v>4</v>
      </c>
      <c r="B43" s="20">
        <v>2</v>
      </c>
      <c r="C43" s="72">
        <v>39</v>
      </c>
      <c r="D43" s="75" t="s">
        <v>235</v>
      </c>
      <c r="E43" s="75" t="s">
        <v>236</v>
      </c>
      <c r="F43" s="31"/>
      <c r="G43" s="32"/>
      <c r="H43" s="32"/>
      <c r="I43" s="32"/>
      <c r="J43" s="32"/>
      <c r="K43" s="22" t="e">
        <f t="shared" si="2"/>
        <v>#N/A</v>
      </c>
      <c r="L43" s="25" t="e">
        <f t="shared" si="3"/>
        <v>#N/A</v>
      </c>
    </row>
    <row r="44" spans="1:12" ht="18.75">
      <c r="A44" s="24">
        <v>4</v>
      </c>
      <c r="B44" s="20">
        <v>2</v>
      </c>
      <c r="C44" s="72">
        <v>40</v>
      </c>
      <c r="D44" s="75" t="s">
        <v>293</v>
      </c>
      <c r="E44" s="75" t="s">
        <v>292</v>
      </c>
      <c r="F44" s="31"/>
      <c r="G44" s="32"/>
      <c r="H44" s="32"/>
      <c r="I44" s="32"/>
      <c r="J44" s="32"/>
      <c r="K44" s="22" t="e">
        <f t="shared" si="2"/>
        <v>#N/A</v>
      </c>
      <c r="L44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H6" sqref="H6"/>
    </sheetView>
  </sheetViews>
  <sheetFormatPr defaultRowHeight="21"/>
  <cols>
    <col min="1" max="1" width="12.85546875" style="11" customWidth="1"/>
    <col min="2" max="11" width="7.140625" style="11" customWidth="1"/>
    <col min="12" max="16384" width="9.140625" style="11"/>
  </cols>
  <sheetData>
    <row r="1" spans="1:29">
      <c r="A1" s="91" t="s">
        <v>291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29" s="57" customFormat="1">
      <c r="A4" s="104" t="s">
        <v>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56"/>
      <c r="M4" s="53"/>
      <c r="N4" s="53"/>
      <c r="O4" s="53"/>
      <c r="P4" s="53"/>
      <c r="Q4" s="53"/>
      <c r="R4" s="53"/>
      <c r="S4" s="53"/>
      <c r="T4" s="53"/>
      <c r="U4" s="53"/>
      <c r="V4" s="53"/>
      <c r="W4" s="56"/>
      <c r="X4" s="53"/>
      <c r="Y4" s="53"/>
      <c r="Z4" s="53"/>
      <c r="AA4" s="53"/>
      <c r="AB4" s="53"/>
      <c r="AC4" s="56"/>
    </row>
    <row r="5" spans="1:29" s="57" customFormat="1">
      <c r="A5" s="61" t="s">
        <v>58</v>
      </c>
      <c r="B5" s="105" t="s">
        <v>59</v>
      </c>
      <c r="C5" s="105"/>
      <c r="D5" s="98" t="s">
        <v>60</v>
      </c>
      <c r="E5" s="98"/>
      <c r="F5" s="98" t="s">
        <v>61</v>
      </c>
      <c r="G5" s="98"/>
      <c r="H5" s="98" t="s">
        <v>62</v>
      </c>
      <c r="I5" s="98"/>
      <c r="J5" s="98" t="s">
        <v>63</v>
      </c>
      <c r="K5" s="98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9" s="57" customFormat="1">
      <c r="A6" s="63" t="s">
        <v>70</v>
      </c>
      <c r="B6" s="64">
        <f>COUNTIF('student m.4.2'!$F$5:$F$45,3)</f>
        <v>0</v>
      </c>
      <c r="C6" s="64" t="s">
        <v>15</v>
      </c>
      <c r="D6" s="64">
        <f>COUNTIF('student m.4.2'!$G$5:$G$45,3)</f>
        <v>0</v>
      </c>
      <c r="E6" s="64" t="s">
        <v>15</v>
      </c>
      <c r="F6" s="64">
        <f>COUNTIF('student m.4.2'!$H$5:$H$45,3)</f>
        <v>0</v>
      </c>
      <c r="G6" s="64" t="s">
        <v>15</v>
      </c>
      <c r="H6" s="64">
        <f>COUNTIF('student m.4.2'!$I$5:$I$45,3)</f>
        <v>0</v>
      </c>
      <c r="I6" s="64" t="s">
        <v>15</v>
      </c>
      <c r="J6" s="64">
        <f>COUNTIF('student m.4.2'!$J$5:$J$45,3)</f>
        <v>0</v>
      </c>
      <c r="K6" s="64" t="s">
        <v>15</v>
      </c>
      <c r="L6" s="55"/>
      <c r="M6" s="100"/>
      <c r="N6" s="101"/>
      <c r="O6" s="58"/>
      <c r="P6" s="100"/>
      <c r="Q6" s="101"/>
      <c r="R6" s="54"/>
      <c r="S6" s="100"/>
      <c r="T6" s="101"/>
      <c r="U6" s="56"/>
      <c r="V6" s="102"/>
      <c r="W6" s="101"/>
    </row>
    <row r="7" spans="1:29" s="57" customFormat="1">
      <c r="A7" s="63" t="s">
        <v>71</v>
      </c>
      <c r="B7" s="64">
        <f>COUNTIF('student m.4.2'!$F$5:$F$45,2)</f>
        <v>0</v>
      </c>
      <c r="C7" s="64" t="s">
        <v>15</v>
      </c>
      <c r="D7" s="64">
        <f>COUNTIF('student m.4.2'!$G$5:$G$45,2)</f>
        <v>0</v>
      </c>
      <c r="E7" s="64" t="s">
        <v>15</v>
      </c>
      <c r="F7" s="64">
        <f>COUNTIF('student m.4.2'!$H$5:$H$45,2)</f>
        <v>0</v>
      </c>
      <c r="G7" s="64" t="s">
        <v>15</v>
      </c>
      <c r="H7" s="64">
        <f>COUNTIF('student m.4.2'!$I$5:$I$45,2)</f>
        <v>0</v>
      </c>
      <c r="I7" s="64" t="s">
        <v>15</v>
      </c>
      <c r="J7" s="64">
        <f>COUNTIF('student m.4.2'!$J$5:$J$45,2)</f>
        <v>0</v>
      </c>
      <c r="K7" s="64" t="s">
        <v>15</v>
      </c>
      <c r="L7" s="59"/>
      <c r="M7" s="56"/>
      <c r="N7" s="56"/>
      <c r="O7" s="58"/>
      <c r="P7" s="56"/>
      <c r="Q7" s="56"/>
      <c r="R7" s="54"/>
      <c r="S7" s="56"/>
      <c r="T7" s="56"/>
      <c r="U7" s="56"/>
      <c r="V7" s="60"/>
      <c r="W7" s="60"/>
    </row>
    <row r="8" spans="1:29" s="57" customFormat="1">
      <c r="A8" s="63" t="s">
        <v>72</v>
      </c>
      <c r="B8" s="64">
        <f>COUNTIF('student m.4.2'!$F$5:$F$45,1)</f>
        <v>0</v>
      </c>
      <c r="C8" s="64" t="s">
        <v>15</v>
      </c>
      <c r="D8" s="64">
        <f>COUNTIF('student m.4.2'!$G$5:$G$45,1)</f>
        <v>0</v>
      </c>
      <c r="E8" s="64" t="s">
        <v>15</v>
      </c>
      <c r="F8" s="64">
        <f>COUNTIF('student m.4.2'!$H$5:$H$45,1)</f>
        <v>0</v>
      </c>
      <c r="G8" s="64" t="s">
        <v>15</v>
      </c>
      <c r="H8" s="64">
        <f>COUNTIF('student m.4.2'!$I$5:$I$45,1)</f>
        <v>0</v>
      </c>
      <c r="I8" s="64" t="s">
        <v>15</v>
      </c>
      <c r="J8" s="64">
        <f>COUNTIF('student m.4.2'!$J$5:$J$45,1)</f>
        <v>0</v>
      </c>
      <c r="K8" s="64" t="s">
        <v>15</v>
      </c>
      <c r="L8" s="59"/>
      <c r="M8" s="100"/>
      <c r="N8" s="101"/>
      <c r="O8" s="58"/>
      <c r="P8" s="100"/>
      <c r="Q8" s="101"/>
      <c r="R8" s="54"/>
      <c r="S8" s="100"/>
      <c r="T8" s="101"/>
      <c r="U8" s="56"/>
      <c r="V8" s="102"/>
      <c r="W8" s="101"/>
    </row>
    <row r="9" spans="1:29" s="57" customFormat="1">
      <c r="A9" s="63" t="s">
        <v>73</v>
      </c>
      <c r="B9" s="64">
        <f>COUNTIF('student m.4.2'!$F$5:$F$45,0)</f>
        <v>0</v>
      </c>
      <c r="C9" s="64" t="s">
        <v>15</v>
      </c>
      <c r="D9" s="64">
        <f>COUNTIF('student m.4.2'!$G$5:$G$45,0)</f>
        <v>0</v>
      </c>
      <c r="E9" s="64" t="s">
        <v>15</v>
      </c>
      <c r="F9" s="64">
        <f>COUNTIF('student m.4.2'!$H$5:$H$45,0)</f>
        <v>0</v>
      </c>
      <c r="G9" s="64" t="s">
        <v>15</v>
      </c>
      <c r="H9" s="64">
        <f>COUNTIF('student m.4.2'!$I$5:$I$45,0)</f>
        <v>0</v>
      </c>
      <c r="I9" s="64" t="s">
        <v>15</v>
      </c>
      <c r="J9" s="64">
        <f>COUNTIF('student m.4.2'!$J$5:$J$45,0)</f>
        <v>0</v>
      </c>
      <c r="K9" s="64" t="s">
        <v>15</v>
      </c>
      <c r="L9" s="59"/>
      <c r="M9" s="56"/>
      <c r="N9" s="56"/>
      <c r="O9" s="58"/>
      <c r="P9" s="56"/>
      <c r="Q9" s="56"/>
      <c r="R9" s="54"/>
      <c r="S9" s="56"/>
      <c r="T9" s="56"/>
      <c r="U9" s="56"/>
      <c r="V9" s="60"/>
      <c r="W9" s="60"/>
    </row>
    <row r="10" spans="1:29" s="57" customFormat="1">
      <c r="A10" s="56"/>
      <c r="B10" s="54"/>
      <c r="C10" s="59"/>
      <c r="D10" s="56"/>
      <c r="E10" s="56"/>
      <c r="F10" s="56"/>
      <c r="G10" s="58"/>
      <c r="H10" s="56"/>
      <c r="I10" s="56"/>
      <c r="J10" s="56"/>
      <c r="K10" s="56"/>
      <c r="L10" s="54"/>
      <c r="M10" s="56"/>
      <c r="N10" s="56"/>
      <c r="O10" s="56"/>
      <c r="P10" s="56"/>
      <c r="Q10" s="60"/>
      <c r="R10" s="59"/>
      <c r="S10" s="100"/>
      <c r="T10" s="101"/>
      <c r="U10" s="58"/>
      <c r="V10" s="100"/>
      <c r="W10" s="101"/>
      <c r="X10" s="54"/>
      <c r="Y10" s="100"/>
      <c r="Z10" s="101"/>
      <c r="AA10" s="56"/>
      <c r="AB10" s="102"/>
      <c r="AC10" s="101"/>
    </row>
    <row r="11" spans="1:29" s="57" customFormat="1">
      <c r="A11" s="54"/>
      <c r="B11" s="54"/>
      <c r="C11" s="54"/>
      <c r="D11" s="54"/>
      <c r="E11" s="54"/>
      <c r="F11" s="54"/>
      <c r="G11" s="59"/>
      <c r="H11" s="56"/>
      <c r="I11" s="56"/>
      <c r="J11" s="58"/>
      <c r="K11" s="56"/>
      <c r="L11" s="56"/>
      <c r="M11" s="54"/>
      <c r="N11" s="56"/>
      <c r="O11" s="56"/>
      <c r="P11" s="56"/>
      <c r="Q11" s="60"/>
      <c r="R11" s="60"/>
    </row>
    <row r="12" spans="1:29" s="57" customFormat="1">
      <c r="A12" s="98" t="s">
        <v>69</v>
      </c>
      <c r="B12" s="98" t="s">
        <v>68</v>
      </c>
      <c r="C12" s="98"/>
      <c r="D12" s="98"/>
      <c r="E12" s="98"/>
      <c r="F12" s="98"/>
      <c r="G12" s="98"/>
      <c r="H12" s="98"/>
      <c r="I12" s="98"/>
      <c r="J12" s="59"/>
      <c r="K12" s="59"/>
      <c r="L12" s="59"/>
      <c r="M12" s="59"/>
      <c r="N12" s="59"/>
      <c r="O12" s="59"/>
      <c r="P12" s="59"/>
      <c r="Q12" s="59"/>
      <c r="R12" s="59"/>
    </row>
    <row r="13" spans="1:29" s="57" customFormat="1">
      <c r="A13" s="98"/>
      <c r="B13" s="103" t="s">
        <v>64</v>
      </c>
      <c r="C13" s="103"/>
      <c r="D13" s="103" t="s">
        <v>65</v>
      </c>
      <c r="E13" s="103"/>
      <c r="F13" s="103" t="s">
        <v>66</v>
      </c>
      <c r="G13" s="103"/>
      <c r="H13" s="103" t="s">
        <v>67</v>
      </c>
      <c r="I13" s="103"/>
    </row>
    <row r="14" spans="1:29" s="57" customFormat="1">
      <c r="A14" s="52">
        <f>COUNTA('student m.4.2'!L5:L45)</f>
        <v>40</v>
      </c>
      <c r="B14" s="98">
        <f>COUNTIF('student m.4.2'!$K$5:$K$45,3)</f>
        <v>0</v>
      </c>
      <c r="C14" s="98"/>
      <c r="D14" s="98">
        <f>COUNTIF('student m.4.2'!$K$5:$K$45,2)</f>
        <v>0</v>
      </c>
      <c r="E14" s="98"/>
      <c r="F14" s="98">
        <f>COUNTIF('student m.4.2'!$K$5:$K$45,1)</f>
        <v>0</v>
      </c>
      <c r="G14" s="98"/>
      <c r="H14" s="98">
        <f>COUNTIF('student m.4.2'!$K$5:$K$41,0)</f>
        <v>0</v>
      </c>
      <c r="I14" s="98"/>
    </row>
    <row r="15" spans="1:29" s="57" customFormat="1">
      <c r="A15" s="62" t="s">
        <v>16</v>
      </c>
      <c r="B15" s="99">
        <f>(B14*100)/$A$14</f>
        <v>0</v>
      </c>
      <c r="C15" s="99"/>
      <c r="D15" s="99">
        <f t="shared" ref="D15" si="0">(D14*100)/$A$14</f>
        <v>0</v>
      </c>
      <c r="E15" s="99"/>
      <c r="F15" s="99">
        <f t="shared" ref="F15" si="1">(F14*100)/$A$14</f>
        <v>0</v>
      </c>
      <c r="G15" s="99"/>
      <c r="H15" s="99">
        <f t="shared" ref="H15" si="2">(H14*100)/$A$14</f>
        <v>0</v>
      </c>
      <c r="I15" s="99"/>
    </row>
    <row r="16" spans="1:29" s="57" customFormat="1">
      <c r="B16" s="97"/>
      <c r="C16" s="97"/>
    </row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7"/>
  <sheetViews>
    <sheetView workbookViewId="0">
      <selection activeCell="A2" sqref="A2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1" t="s">
        <v>294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7">
        <v>3</v>
      </c>
      <c r="G4" s="37">
        <v>3</v>
      </c>
      <c r="H4" s="37">
        <v>3</v>
      </c>
      <c r="I4" s="37">
        <v>3</v>
      </c>
      <c r="J4" s="37">
        <v>3</v>
      </c>
      <c r="K4" s="83"/>
      <c r="L4" s="83"/>
    </row>
    <row r="5" spans="1:12" ht="15.95" customHeight="1">
      <c r="A5" s="24">
        <v>4</v>
      </c>
      <c r="B5" s="24">
        <v>3</v>
      </c>
      <c r="C5" s="72">
        <v>1</v>
      </c>
      <c r="D5" s="75" t="s">
        <v>237</v>
      </c>
      <c r="E5" s="75" t="s">
        <v>238</v>
      </c>
      <c r="F5" s="73"/>
      <c r="G5" s="73"/>
      <c r="H5" s="73"/>
      <c r="I5" s="73"/>
      <c r="J5" s="73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4</v>
      </c>
      <c r="B6" s="24">
        <v>3</v>
      </c>
      <c r="C6" s="72">
        <v>2</v>
      </c>
      <c r="D6" s="75" t="s">
        <v>239</v>
      </c>
      <c r="E6" s="75" t="s">
        <v>240</v>
      </c>
      <c r="F6" s="73"/>
      <c r="G6" s="73"/>
      <c r="H6" s="73"/>
      <c r="I6" s="73"/>
      <c r="J6" s="73"/>
      <c r="K6" s="25" t="e">
        <f t="shared" ref="K6:K30" si="0">IF(J6="-","-",MODE(F6:J6))</f>
        <v>#N/A</v>
      </c>
      <c r="L6" s="25" t="e">
        <f t="shared" ref="L6:L30" si="1">IF(K6=3,"ดีเยี่ยม",IF(K6=2,"ดี",IF(K6=1,"พอใช้",IF(K6=0,"ปรับปรุง","-"))))</f>
        <v>#N/A</v>
      </c>
    </row>
    <row r="7" spans="1:12" ht="15.95" customHeight="1">
      <c r="A7" s="24">
        <v>4</v>
      </c>
      <c r="B7" s="24">
        <v>3</v>
      </c>
      <c r="C7" s="72">
        <v>3</v>
      </c>
      <c r="D7" s="75" t="s">
        <v>241</v>
      </c>
      <c r="E7" s="75" t="s">
        <v>242</v>
      </c>
      <c r="F7" s="73"/>
      <c r="G7" s="73"/>
      <c r="H7" s="73"/>
      <c r="I7" s="73"/>
      <c r="J7" s="73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4</v>
      </c>
      <c r="B8" s="24">
        <v>3</v>
      </c>
      <c r="C8" s="72">
        <v>4</v>
      </c>
      <c r="D8" s="75" t="s">
        <v>243</v>
      </c>
      <c r="E8" s="75" t="s">
        <v>244</v>
      </c>
      <c r="F8" s="73"/>
      <c r="G8" s="73"/>
      <c r="H8" s="73"/>
      <c r="I8" s="73"/>
      <c r="J8" s="73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4</v>
      </c>
      <c r="B9" s="24">
        <v>3</v>
      </c>
      <c r="C9" s="72">
        <v>5</v>
      </c>
      <c r="D9" s="75" t="s">
        <v>245</v>
      </c>
      <c r="E9" s="75" t="s">
        <v>246</v>
      </c>
      <c r="F9" s="73"/>
      <c r="G9" s="73"/>
      <c r="H9" s="73"/>
      <c r="I9" s="73"/>
      <c r="J9" s="73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4</v>
      </c>
      <c r="B10" s="24">
        <v>3</v>
      </c>
      <c r="C10" s="72">
        <v>6</v>
      </c>
      <c r="D10" s="75" t="s">
        <v>247</v>
      </c>
      <c r="E10" s="75" t="s">
        <v>248</v>
      </c>
      <c r="F10" s="73"/>
      <c r="G10" s="73"/>
      <c r="H10" s="73"/>
      <c r="I10" s="73"/>
      <c r="J10" s="73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4</v>
      </c>
      <c r="B11" s="24">
        <v>3</v>
      </c>
      <c r="C11" s="72">
        <v>7</v>
      </c>
      <c r="D11" s="75" t="s">
        <v>249</v>
      </c>
      <c r="E11" s="75" t="s">
        <v>250</v>
      </c>
      <c r="F11" s="73"/>
      <c r="G11" s="73"/>
      <c r="H11" s="73"/>
      <c r="I11" s="73"/>
      <c r="J11" s="73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4</v>
      </c>
      <c r="B12" s="27">
        <v>3</v>
      </c>
      <c r="C12" s="28">
        <v>8</v>
      </c>
      <c r="D12" s="75" t="s">
        <v>251</v>
      </c>
      <c r="E12" s="75" t="s">
        <v>252</v>
      </c>
      <c r="F12" s="73"/>
      <c r="G12" s="73"/>
      <c r="H12" s="73"/>
      <c r="I12" s="73"/>
      <c r="J12" s="73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4</v>
      </c>
      <c r="B13" s="20">
        <v>3</v>
      </c>
      <c r="C13" s="21">
        <v>9</v>
      </c>
      <c r="D13" s="75" t="s">
        <v>253</v>
      </c>
      <c r="E13" s="75" t="s">
        <v>254</v>
      </c>
      <c r="F13" s="73"/>
      <c r="G13" s="73"/>
      <c r="H13" s="73"/>
      <c r="I13" s="73"/>
      <c r="J13" s="73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4</v>
      </c>
      <c r="B14" s="20">
        <v>3</v>
      </c>
      <c r="C14" s="21">
        <v>10</v>
      </c>
      <c r="D14" s="75" t="s">
        <v>255</v>
      </c>
      <c r="E14" s="75" t="s">
        <v>256</v>
      </c>
      <c r="F14" s="73"/>
      <c r="G14" s="73"/>
      <c r="H14" s="73"/>
      <c r="I14" s="73"/>
      <c r="J14" s="73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4</v>
      </c>
      <c r="B15" s="20">
        <v>3</v>
      </c>
      <c r="C15" s="21">
        <v>11</v>
      </c>
      <c r="D15" s="75" t="s">
        <v>257</v>
      </c>
      <c r="E15" s="75" t="s">
        <v>258</v>
      </c>
      <c r="F15" s="73"/>
      <c r="G15" s="73"/>
      <c r="H15" s="73"/>
      <c r="I15" s="73"/>
      <c r="J15" s="73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4</v>
      </c>
      <c r="B16" s="20">
        <v>3</v>
      </c>
      <c r="C16" s="21">
        <v>12</v>
      </c>
      <c r="D16" s="75" t="s">
        <v>259</v>
      </c>
      <c r="E16" s="75" t="s">
        <v>260</v>
      </c>
      <c r="F16" s="73"/>
      <c r="G16" s="73"/>
      <c r="H16" s="73"/>
      <c r="I16" s="73"/>
      <c r="J16" s="73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4</v>
      </c>
      <c r="B17" s="20">
        <v>3</v>
      </c>
      <c r="C17" s="21">
        <v>13</v>
      </c>
      <c r="D17" s="75" t="s">
        <v>261</v>
      </c>
      <c r="E17" s="75" t="s">
        <v>262</v>
      </c>
      <c r="F17" s="73"/>
      <c r="G17" s="73"/>
      <c r="H17" s="73"/>
      <c r="I17" s="73"/>
      <c r="J17" s="73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4</v>
      </c>
      <c r="B18" s="20">
        <v>3</v>
      </c>
      <c r="C18" s="21">
        <v>14</v>
      </c>
      <c r="D18" s="75" t="s">
        <v>263</v>
      </c>
      <c r="E18" s="75" t="s">
        <v>264</v>
      </c>
      <c r="F18" s="73"/>
      <c r="G18" s="73"/>
      <c r="H18" s="73"/>
      <c r="I18" s="73"/>
      <c r="J18" s="73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4</v>
      </c>
      <c r="B19" s="20">
        <v>3</v>
      </c>
      <c r="C19" s="21">
        <v>15</v>
      </c>
      <c r="D19" s="75" t="s">
        <v>265</v>
      </c>
      <c r="E19" s="75" t="s">
        <v>266</v>
      </c>
      <c r="F19" s="73"/>
      <c r="G19" s="73"/>
      <c r="H19" s="73"/>
      <c r="I19" s="73"/>
      <c r="J19" s="73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4</v>
      </c>
      <c r="B20" s="20">
        <v>3</v>
      </c>
      <c r="C20" s="21">
        <v>16</v>
      </c>
      <c r="D20" s="75" t="s">
        <v>267</v>
      </c>
      <c r="E20" s="75" t="s">
        <v>268</v>
      </c>
      <c r="F20" s="73"/>
      <c r="G20" s="73"/>
      <c r="H20" s="73"/>
      <c r="I20" s="73"/>
      <c r="J20" s="73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4</v>
      </c>
      <c r="B21" s="20">
        <v>3</v>
      </c>
      <c r="C21" s="21">
        <v>17</v>
      </c>
      <c r="D21" s="75" t="s">
        <v>269</v>
      </c>
      <c r="E21" s="75" t="s">
        <v>270</v>
      </c>
      <c r="F21" s="73"/>
      <c r="G21" s="73"/>
      <c r="H21" s="73"/>
      <c r="I21" s="73"/>
      <c r="J21" s="73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4</v>
      </c>
      <c r="B22" s="20">
        <v>3</v>
      </c>
      <c r="C22" s="21">
        <v>18</v>
      </c>
      <c r="D22" s="75" t="s">
        <v>271</v>
      </c>
      <c r="E22" s="75" t="s">
        <v>272</v>
      </c>
      <c r="F22" s="73"/>
      <c r="G22" s="73"/>
      <c r="H22" s="73"/>
      <c r="I22" s="73"/>
      <c r="J22" s="73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4</v>
      </c>
      <c r="B23" s="20">
        <v>3</v>
      </c>
      <c r="C23" s="21">
        <v>19</v>
      </c>
      <c r="D23" s="75" t="s">
        <v>273</v>
      </c>
      <c r="E23" s="75" t="s">
        <v>274</v>
      </c>
      <c r="F23" s="73"/>
      <c r="G23" s="73"/>
      <c r="H23" s="73"/>
      <c r="I23" s="73"/>
      <c r="J23" s="73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4</v>
      </c>
      <c r="B24" s="20">
        <v>3</v>
      </c>
      <c r="C24" s="21">
        <v>20</v>
      </c>
      <c r="D24" s="75" t="s">
        <v>275</v>
      </c>
      <c r="E24" s="75" t="s">
        <v>276</v>
      </c>
      <c r="F24" s="73"/>
      <c r="G24" s="73"/>
      <c r="H24" s="73"/>
      <c r="I24" s="73"/>
      <c r="J24" s="73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4</v>
      </c>
      <c r="B25" s="20">
        <v>3</v>
      </c>
      <c r="C25" s="21">
        <v>21</v>
      </c>
      <c r="D25" s="75" t="s">
        <v>277</v>
      </c>
      <c r="E25" s="75" t="s">
        <v>278</v>
      </c>
      <c r="F25" s="73"/>
      <c r="G25" s="73"/>
      <c r="H25" s="73"/>
      <c r="I25" s="73"/>
      <c r="J25" s="73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4</v>
      </c>
      <c r="B26" s="20">
        <v>3</v>
      </c>
      <c r="C26" s="21">
        <v>22</v>
      </c>
      <c r="D26" s="75" t="s">
        <v>279</v>
      </c>
      <c r="E26" s="75" t="s">
        <v>280</v>
      </c>
      <c r="F26" s="73"/>
      <c r="G26" s="73"/>
      <c r="H26" s="73"/>
      <c r="I26" s="73"/>
      <c r="J26" s="73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4</v>
      </c>
      <c r="B27" s="20">
        <v>3</v>
      </c>
      <c r="C27" s="21">
        <v>23</v>
      </c>
      <c r="D27" s="75" t="s">
        <v>281</v>
      </c>
      <c r="E27" s="75" t="s">
        <v>282</v>
      </c>
      <c r="F27" s="73"/>
      <c r="G27" s="73"/>
      <c r="H27" s="73"/>
      <c r="I27" s="73"/>
      <c r="J27" s="73"/>
      <c r="K27" s="22" t="e">
        <f t="shared" si="0"/>
        <v>#N/A</v>
      </c>
      <c r="L27" s="25" t="e">
        <f t="shared" si="1"/>
        <v>#N/A</v>
      </c>
    </row>
    <row r="28" spans="1:12" ht="15.95" customHeight="1">
      <c r="A28" s="24">
        <v>4</v>
      </c>
      <c r="B28" s="20">
        <v>3</v>
      </c>
      <c r="C28" s="21">
        <v>24</v>
      </c>
      <c r="D28" s="75" t="s">
        <v>107</v>
      </c>
      <c r="E28" s="75" t="s">
        <v>108</v>
      </c>
      <c r="F28" s="73"/>
      <c r="G28" s="73"/>
      <c r="H28" s="73"/>
      <c r="I28" s="73"/>
      <c r="J28" s="73"/>
      <c r="K28" s="22" t="e">
        <f t="shared" si="0"/>
        <v>#N/A</v>
      </c>
      <c r="L28" s="25" t="e">
        <f t="shared" si="1"/>
        <v>#N/A</v>
      </c>
    </row>
    <row r="29" spans="1:12" ht="15.95" customHeight="1">
      <c r="A29" s="24">
        <v>4</v>
      </c>
      <c r="B29" s="20">
        <v>3</v>
      </c>
      <c r="C29" s="21">
        <v>25</v>
      </c>
      <c r="D29" s="75" t="s">
        <v>283</v>
      </c>
      <c r="E29" s="75" t="s">
        <v>284</v>
      </c>
      <c r="F29" s="73"/>
      <c r="G29" s="73"/>
      <c r="H29" s="73"/>
      <c r="I29" s="73"/>
      <c r="J29" s="73"/>
      <c r="K29" s="22" t="e">
        <f t="shared" si="0"/>
        <v>#N/A</v>
      </c>
      <c r="L29" s="25" t="e">
        <f t="shared" si="1"/>
        <v>#N/A</v>
      </c>
    </row>
    <row r="30" spans="1:12" ht="15.95" customHeight="1">
      <c r="A30" s="24">
        <v>4</v>
      </c>
      <c r="B30" s="20">
        <v>3</v>
      </c>
      <c r="C30" s="21">
        <v>26</v>
      </c>
      <c r="D30" s="75" t="s">
        <v>285</v>
      </c>
      <c r="E30" s="75" t="s">
        <v>286</v>
      </c>
      <c r="F30" s="73"/>
      <c r="G30" s="73"/>
      <c r="H30" s="73"/>
      <c r="I30" s="73"/>
      <c r="J30" s="73"/>
      <c r="K30" s="22" t="e">
        <f t="shared" si="0"/>
        <v>#N/A</v>
      </c>
      <c r="L30" s="25" t="e">
        <f t="shared" si="1"/>
        <v>#N/A</v>
      </c>
    </row>
    <row r="31" spans="1:12" ht="18.75">
      <c r="A31" s="24">
        <v>4</v>
      </c>
      <c r="B31" s="20">
        <v>3</v>
      </c>
      <c r="C31" s="21">
        <v>27</v>
      </c>
      <c r="D31" s="75" t="s">
        <v>287</v>
      </c>
      <c r="E31" s="75" t="s">
        <v>288</v>
      </c>
      <c r="F31" s="73"/>
      <c r="G31" s="73"/>
      <c r="H31" s="73"/>
      <c r="I31" s="73"/>
      <c r="J31" s="73"/>
      <c r="K31" s="22" t="e">
        <f t="shared" ref="K31:K37" si="2">IF(J31="-","-",MODE(F31:J31))</f>
        <v>#N/A</v>
      </c>
      <c r="L31" s="25" t="e">
        <f t="shared" ref="L31:L37" si="3">IF(K31=3,"ดีเยี่ยม",IF(K31=2,"ดี",IF(K31=1,"พอใช้",IF(K31=0,"ปรับปรุง","-"))))</f>
        <v>#N/A</v>
      </c>
    </row>
    <row r="32" spans="1:12" ht="18.75">
      <c r="A32" s="24">
        <v>4</v>
      </c>
      <c r="B32" s="20">
        <v>3</v>
      </c>
      <c r="C32" s="21">
        <v>28</v>
      </c>
      <c r="D32" s="75" t="s">
        <v>117</v>
      </c>
      <c r="E32" s="75" t="s">
        <v>118</v>
      </c>
      <c r="F32" s="73"/>
      <c r="G32" s="73"/>
      <c r="H32" s="73"/>
      <c r="I32" s="73"/>
      <c r="J32" s="73"/>
      <c r="K32" s="22" t="e">
        <f t="shared" si="2"/>
        <v>#N/A</v>
      </c>
      <c r="L32" s="25" t="e">
        <f t="shared" si="3"/>
        <v>#N/A</v>
      </c>
    </row>
    <row r="33" spans="1:12" ht="18.75">
      <c r="A33" s="24">
        <v>4</v>
      </c>
      <c r="B33" s="20">
        <v>3</v>
      </c>
      <c r="C33" s="21">
        <v>29</v>
      </c>
      <c r="D33" s="75" t="s">
        <v>121</v>
      </c>
      <c r="E33" s="75" t="s">
        <v>122</v>
      </c>
      <c r="F33" s="73"/>
      <c r="G33" s="73"/>
      <c r="H33" s="73"/>
      <c r="I33" s="73"/>
      <c r="J33" s="73"/>
      <c r="K33" s="22" t="e">
        <f t="shared" si="2"/>
        <v>#N/A</v>
      </c>
      <c r="L33" s="25" t="e">
        <f t="shared" si="3"/>
        <v>#N/A</v>
      </c>
    </row>
    <row r="34" spans="1:12" ht="18.75">
      <c r="A34" s="24">
        <v>4</v>
      </c>
      <c r="B34" s="20">
        <v>3</v>
      </c>
      <c r="C34" s="21">
        <v>30</v>
      </c>
      <c r="D34" s="75" t="s">
        <v>139</v>
      </c>
      <c r="E34" s="75" t="s">
        <v>140</v>
      </c>
      <c r="F34" s="73"/>
      <c r="G34" s="73"/>
      <c r="H34" s="73"/>
      <c r="I34" s="73"/>
      <c r="J34" s="73"/>
      <c r="K34" s="22" t="e">
        <f t="shared" si="2"/>
        <v>#N/A</v>
      </c>
      <c r="L34" s="25" t="e">
        <f t="shared" si="3"/>
        <v>#N/A</v>
      </c>
    </row>
    <row r="35" spans="1:12" ht="18.75">
      <c r="A35" s="24">
        <v>4</v>
      </c>
      <c r="B35" s="20">
        <v>3</v>
      </c>
      <c r="C35" s="21">
        <v>31</v>
      </c>
      <c r="D35" s="75" t="s">
        <v>141</v>
      </c>
      <c r="E35" s="75" t="s">
        <v>142</v>
      </c>
      <c r="F35" s="73"/>
      <c r="G35" s="73"/>
      <c r="H35" s="73"/>
      <c r="I35" s="73"/>
      <c r="J35" s="73"/>
      <c r="K35" s="22" t="e">
        <f t="shared" si="2"/>
        <v>#N/A</v>
      </c>
      <c r="L35" s="25" t="e">
        <f t="shared" si="3"/>
        <v>#N/A</v>
      </c>
    </row>
    <row r="36" spans="1:12" ht="18.75">
      <c r="A36" s="24">
        <v>4</v>
      </c>
      <c r="B36" s="20">
        <v>3</v>
      </c>
      <c r="C36" s="21">
        <v>32</v>
      </c>
      <c r="D36" s="75" t="s">
        <v>153</v>
      </c>
      <c r="E36" s="75" t="s">
        <v>154</v>
      </c>
      <c r="F36" s="73"/>
      <c r="G36" s="73"/>
      <c r="H36" s="73"/>
      <c r="I36" s="73"/>
      <c r="J36" s="73"/>
      <c r="K36" s="22" t="e">
        <f t="shared" si="2"/>
        <v>#N/A</v>
      </c>
      <c r="L36" s="25" t="e">
        <f t="shared" si="3"/>
        <v>#N/A</v>
      </c>
    </row>
    <row r="37" spans="1:12" ht="18.75">
      <c r="A37" s="24">
        <v>4</v>
      </c>
      <c r="B37" s="20">
        <v>3</v>
      </c>
      <c r="C37" s="21">
        <v>33</v>
      </c>
      <c r="D37" s="75" t="s">
        <v>163</v>
      </c>
      <c r="E37" s="75" t="s">
        <v>164</v>
      </c>
      <c r="F37" s="73"/>
      <c r="G37" s="73"/>
      <c r="H37" s="73"/>
      <c r="I37" s="73"/>
      <c r="J37" s="73"/>
      <c r="K37" s="22" t="e">
        <f t="shared" si="2"/>
        <v>#N/A</v>
      </c>
      <c r="L37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tabSelected="1" workbookViewId="0">
      <selection activeCell="A14" sqref="A14"/>
    </sheetView>
  </sheetViews>
  <sheetFormatPr defaultRowHeight="21"/>
  <cols>
    <col min="1" max="1" width="12.85546875" style="40" customWidth="1"/>
    <col min="2" max="11" width="7" style="40" customWidth="1"/>
    <col min="12" max="16384" width="9.140625" style="40"/>
  </cols>
  <sheetData>
    <row r="1" spans="1:29">
      <c r="A1" s="91" t="s">
        <v>295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39"/>
    </row>
    <row r="2" spans="1:2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9" s="45" customFormat="1"/>
    <row r="4" spans="1:29" s="45" customFormat="1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41"/>
      <c r="Y4" s="41"/>
      <c r="Z4" s="41"/>
      <c r="AA4" s="41"/>
      <c r="AB4" s="41"/>
      <c r="AC4" s="44"/>
    </row>
    <row r="5" spans="1:29" s="45" customFormat="1">
      <c r="A5" s="49" t="s">
        <v>58</v>
      </c>
      <c r="B5" s="92" t="s">
        <v>59</v>
      </c>
      <c r="C5" s="92"/>
      <c r="D5" s="88" t="s">
        <v>60</v>
      </c>
      <c r="E5" s="88"/>
      <c r="F5" s="88" t="s">
        <v>61</v>
      </c>
      <c r="G5" s="88"/>
      <c r="H5" s="88" t="s">
        <v>62</v>
      </c>
      <c r="I5" s="88"/>
      <c r="J5" s="88" t="s">
        <v>63</v>
      </c>
      <c r="K5" s="8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9" s="45" customFormat="1">
      <c r="A6" s="50" t="s">
        <v>70</v>
      </c>
      <c r="B6" s="51">
        <f>COUNTIF('student m.4.3'!$F$5:$F$40,3)</f>
        <v>0</v>
      </c>
      <c r="C6" s="51" t="s">
        <v>15</v>
      </c>
      <c r="D6" s="51">
        <f>COUNTIF('student m.4.3'!$G$5:$G$40,3)</f>
        <v>0</v>
      </c>
      <c r="E6" s="51" t="s">
        <v>15</v>
      </c>
      <c r="F6" s="51">
        <f>COUNTIF('student m.4.3'!$H$5:$H$40,3)</f>
        <v>0</v>
      </c>
      <c r="G6" s="51" t="s">
        <v>15</v>
      </c>
      <c r="H6" s="51">
        <f>COUNTIF('student m.4.3'!$I$5:$I$40,3)</f>
        <v>0</v>
      </c>
      <c r="I6" s="51" t="s">
        <v>15</v>
      </c>
      <c r="J6" s="51">
        <f>COUNTIF('student m.4.3'!$J$5:$J$40,3)</f>
        <v>0</v>
      </c>
      <c r="K6" s="51" t="s">
        <v>15</v>
      </c>
      <c r="L6" s="43"/>
      <c r="M6" s="94"/>
      <c r="N6" s="95"/>
      <c r="O6" s="46"/>
      <c r="P6" s="94"/>
      <c r="Q6" s="95"/>
      <c r="R6" s="42"/>
      <c r="S6" s="94"/>
      <c r="T6" s="95"/>
      <c r="U6" s="44"/>
      <c r="V6" s="96"/>
      <c r="W6" s="95"/>
    </row>
    <row r="7" spans="1:29" s="45" customFormat="1">
      <c r="A7" s="50" t="s">
        <v>71</v>
      </c>
      <c r="B7" s="51">
        <f>COUNTIF('student m.4.3'!$F$5:$F$40,2)</f>
        <v>0</v>
      </c>
      <c r="C7" s="51" t="s">
        <v>15</v>
      </c>
      <c r="D7" s="51">
        <f>COUNTIF('student m.4.3'!$G$5:$G$40,2)</f>
        <v>0</v>
      </c>
      <c r="E7" s="51" t="s">
        <v>15</v>
      </c>
      <c r="F7" s="51">
        <f>COUNTIF('student m.4.3'!$H$5:$H$40,2)</f>
        <v>0</v>
      </c>
      <c r="G7" s="51" t="s">
        <v>15</v>
      </c>
      <c r="H7" s="51">
        <f>COUNTIF('student m.4.3'!$I$5:$I$40,2)</f>
        <v>0</v>
      </c>
      <c r="I7" s="51" t="s">
        <v>15</v>
      </c>
      <c r="J7" s="51">
        <f>COUNTIF('student m.4.3'!$J$5:$J$40,2)</f>
        <v>0</v>
      </c>
      <c r="K7" s="51" t="s">
        <v>15</v>
      </c>
      <c r="L7" s="47"/>
      <c r="M7" s="44"/>
      <c r="N7" s="44"/>
      <c r="O7" s="46"/>
      <c r="P7" s="44"/>
      <c r="Q7" s="44"/>
      <c r="R7" s="42"/>
      <c r="S7" s="44"/>
      <c r="T7" s="44"/>
      <c r="U7" s="44"/>
      <c r="V7" s="48"/>
      <c r="W7" s="48"/>
    </row>
    <row r="8" spans="1:29" s="45" customFormat="1">
      <c r="A8" s="50" t="s">
        <v>72</v>
      </c>
      <c r="B8" s="51">
        <f>COUNTIF('student m.4.3'!$F$5:$F$40,1)</f>
        <v>0</v>
      </c>
      <c r="C8" s="51" t="s">
        <v>15</v>
      </c>
      <c r="D8" s="51">
        <f>COUNTIF('student m.4.3'!$G$5:$G$40,1)</f>
        <v>0</v>
      </c>
      <c r="E8" s="51" t="s">
        <v>15</v>
      </c>
      <c r="F8" s="51">
        <f>COUNTIF('student m.4.3'!$H$5:$H$40,1)</f>
        <v>0</v>
      </c>
      <c r="G8" s="51" t="s">
        <v>15</v>
      </c>
      <c r="H8" s="51">
        <f>COUNTIF('student m.4.3'!$I$5:$I$40,1)</f>
        <v>0</v>
      </c>
      <c r="I8" s="51" t="s">
        <v>15</v>
      </c>
      <c r="J8" s="51">
        <f>COUNTIF('student m.4.3'!$J$5:$J$40,1)</f>
        <v>0</v>
      </c>
      <c r="K8" s="51" t="s">
        <v>15</v>
      </c>
      <c r="L8" s="47"/>
      <c r="M8" s="94"/>
      <c r="N8" s="95"/>
      <c r="O8" s="46"/>
      <c r="P8" s="94"/>
      <c r="Q8" s="95"/>
      <c r="R8" s="42"/>
      <c r="S8" s="94"/>
      <c r="T8" s="95"/>
      <c r="U8" s="44"/>
      <c r="V8" s="96"/>
      <c r="W8" s="95"/>
    </row>
    <row r="9" spans="1:29" s="45" customFormat="1">
      <c r="A9" s="50" t="s">
        <v>73</v>
      </c>
      <c r="B9" s="51">
        <f>COUNTIF('student m.4.3'!$F$5:$F$40,0)</f>
        <v>0</v>
      </c>
      <c r="C9" s="51" t="s">
        <v>15</v>
      </c>
      <c r="D9" s="51">
        <f>COUNTIF('student m.4.3'!$G$5:$G$40,0)</f>
        <v>0</v>
      </c>
      <c r="E9" s="51" t="s">
        <v>15</v>
      </c>
      <c r="F9" s="51">
        <f>COUNTIF('student m.4.3'!$H$5:$H$40,0)</f>
        <v>0</v>
      </c>
      <c r="G9" s="51" t="s">
        <v>15</v>
      </c>
      <c r="H9" s="51">
        <f>COUNTIF('student m.4.3'!$I$5:$I$40,0)</f>
        <v>0</v>
      </c>
      <c r="I9" s="51" t="s">
        <v>15</v>
      </c>
      <c r="J9" s="51">
        <f>COUNTIF('student m.4.3'!$J$5:$J$40,0)</f>
        <v>0</v>
      </c>
      <c r="K9" s="51" t="s">
        <v>15</v>
      </c>
      <c r="L9" s="47"/>
      <c r="M9" s="44"/>
      <c r="N9" s="44"/>
      <c r="O9" s="46"/>
      <c r="P9" s="44"/>
      <c r="Q9" s="44"/>
      <c r="R9" s="42"/>
      <c r="S9" s="44"/>
      <c r="T9" s="44"/>
      <c r="U9" s="44"/>
      <c r="V9" s="48"/>
      <c r="W9" s="48"/>
    </row>
    <row r="10" spans="1:29" s="45" customFormat="1">
      <c r="A10" s="44"/>
      <c r="B10" s="42"/>
      <c r="C10" s="47"/>
      <c r="D10" s="44"/>
      <c r="E10" s="44"/>
      <c r="F10" s="44"/>
      <c r="G10" s="46"/>
      <c r="H10" s="44"/>
      <c r="I10" s="44"/>
      <c r="J10" s="44"/>
      <c r="K10" s="44"/>
      <c r="L10" s="42"/>
      <c r="M10" s="44"/>
      <c r="N10" s="44"/>
      <c r="O10" s="44"/>
      <c r="P10" s="44"/>
      <c r="Q10" s="48"/>
      <c r="R10" s="47"/>
      <c r="S10" s="94"/>
      <c r="T10" s="95"/>
      <c r="U10" s="46"/>
      <c r="V10" s="94"/>
      <c r="W10" s="95"/>
      <c r="X10" s="42"/>
      <c r="Y10" s="94"/>
      <c r="Z10" s="95"/>
      <c r="AA10" s="44"/>
      <c r="AB10" s="96"/>
      <c r="AC10" s="95"/>
    </row>
    <row r="11" spans="1:29" s="45" customFormat="1">
      <c r="A11" s="42"/>
      <c r="B11" s="42"/>
      <c r="C11" s="42"/>
      <c r="D11" s="42"/>
      <c r="E11" s="42"/>
      <c r="F11" s="42"/>
      <c r="G11" s="47"/>
      <c r="H11" s="44"/>
      <c r="I11" s="44"/>
      <c r="J11" s="46"/>
      <c r="K11" s="44"/>
      <c r="L11" s="44"/>
      <c r="M11" s="42"/>
      <c r="N11" s="44"/>
      <c r="O11" s="44"/>
      <c r="P11" s="44"/>
      <c r="Q11" s="48"/>
      <c r="R11" s="48"/>
    </row>
    <row r="12" spans="1:29" s="45" customFormat="1">
      <c r="A12" s="88" t="s">
        <v>69</v>
      </c>
      <c r="B12" s="88" t="s">
        <v>68</v>
      </c>
      <c r="C12" s="88"/>
      <c r="D12" s="88"/>
      <c r="E12" s="88"/>
      <c r="F12" s="88"/>
      <c r="G12" s="88"/>
      <c r="H12" s="88"/>
      <c r="I12" s="88"/>
      <c r="J12" s="47"/>
      <c r="K12" s="47"/>
      <c r="L12" s="47"/>
      <c r="M12" s="47"/>
      <c r="N12" s="47"/>
      <c r="O12" s="47"/>
      <c r="P12" s="47"/>
      <c r="Q12" s="47"/>
      <c r="R12" s="47"/>
    </row>
    <row r="13" spans="1:29" s="45" customFormat="1">
      <c r="A13" s="88"/>
      <c r="B13" s="89" t="s">
        <v>64</v>
      </c>
      <c r="C13" s="89"/>
      <c r="D13" s="89" t="s">
        <v>65</v>
      </c>
      <c r="E13" s="89"/>
      <c r="F13" s="89" t="s">
        <v>66</v>
      </c>
      <c r="G13" s="89"/>
      <c r="H13" s="89" t="s">
        <v>67</v>
      </c>
      <c r="I13" s="89"/>
    </row>
    <row r="14" spans="1:29" s="45" customFormat="1">
      <c r="A14" s="52">
        <f>COUNTA('student m.4.3'!L5:L40)</f>
        <v>33</v>
      </c>
      <c r="B14" s="88">
        <f>COUNTIF('student m.4.3'!$K$5:$K$40,3)</f>
        <v>0</v>
      </c>
      <c r="C14" s="88"/>
      <c r="D14" s="88">
        <f>COUNTIF('student m.4.3'!$K$5:$K$40,2)</f>
        <v>0</v>
      </c>
      <c r="E14" s="88"/>
      <c r="F14" s="88">
        <f>COUNTIF('student m.4.3'!$K$5:$K$40,1)</f>
        <v>0</v>
      </c>
      <c r="G14" s="88"/>
      <c r="H14" s="88">
        <f>COUNTIF('student m.4.3'!$K$5:$K$40,0)</f>
        <v>0</v>
      </c>
      <c r="I14" s="88"/>
    </row>
    <row r="15" spans="1:29" s="45" customFormat="1">
      <c r="A15" s="52" t="s">
        <v>16</v>
      </c>
      <c r="B15" s="87">
        <f>(B14*100)/$A$14</f>
        <v>0</v>
      </c>
      <c r="C15" s="87"/>
      <c r="D15" s="87">
        <f t="shared" ref="D15" si="0">(D14*100)/$A$14</f>
        <v>0</v>
      </c>
      <c r="E15" s="87"/>
      <c r="F15" s="87">
        <f t="shared" ref="F15" si="1">(F14*100)/$A$14</f>
        <v>0</v>
      </c>
      <c r="G15" s="87"/>
      <c r="H15" s="87">
        <f t="shared" ref="H15" si="2">(H14*100)/$A$14</f>
        <v>0</v>
      </c>
      <c r="I15" s="87"/>
    </row>
    <row r="16" spans="1:29" s="45" customFormat="1">
      <c r="B16" s="90"/>
      <c r="C16" s="90"/>
    </row>
    <row r="17" s="45" customFormat="1"/>
    <row r="18" s="45" customFormat="1"/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คู่มือการใช้งาน</vt:lpstr>
      <vt:lpstr>สมรรถนะสำคัญและตัวบ่งชี้</vt:lpstr>
      <vt:lpstr>student m.4.1</vt:lpstr>
      <vt:lpstr>sum m.4.1</vt:lpstr>
      <vt:lpstr>student m.4.2</vt:lpstr>
      <vt:lpstr>sum m.4.2</vt:lpstr>
      <vt:lpstr>student m.4.3</vt:lpstr>
      <vt:lpstr>sum m.4.3</vt:lpstr>
      <vt:lpstr>'student m.4.1'!Print_Titles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2025-09-30T04:02:02Z</cp:lastPrinted>
  <dcterms:created xsi:type="dcterms:W3CDTF">2022-02-01T13:18:28Z</dcterms:created>
  <dcterms:modified xsi:type="dcterms:W3CDTF">2026-03-09T02:27:06Z</dcterms:modified>
</cp:coreProperties>
</file>