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1.2568\แบบประเมินสมรรถนะผู้เรียน\"/>
    </mc:Choice>
  </mc:AlternateContent>
  <xr:revisionPtr revIDLastSave="0" documentId="13_ncr:1_{BC68D3EF-AB91-4014-918C-E2BB73B30040}" xr6:coauthVersionLast="47" xr6:coauthVersionMax="47" xr10:uidLastSave="{00000000-0000-0000-0000-000000000000}"/>
  <bookViews>
    <workbookView xWindow="-120" yWindow="-120" windowWidth="24240" windowHeight="13140" firstSheet="3" activeTab="3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1.1" sheetId="2" r:id="rId3"/>
    <sheet name="sum m.1.1" sheetId="8" r:id="rId4"/>
    <sheet name="student m.1.2" sheetId="6" r:id="rId5"/>
    <sheet name="sum m.1.2" sheetId="9" r:id="rId6"/>
    <sheet name="student m.1.3" sheetId="7" r:id="rId7"/>
    <sheet name="sum m.1.3" sheetId="10" r:id="rId8"/>
    <sheet name="student m.1.4" sheetId="11" r:id="rId9"/>
    <sheet name="sum m.1.4" sheetId="13" r:id="rId10"/>
  </sheets>
  <definedNames>
    <definedName name="_xlnm.Print_Titles" localSheetId="2">'student m.1.1'!$1:$4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F8" i="8" l="1"/>
  <c r="F9" i="8"/>
  <c r="H14" i="13"/>
  <c r="F14" i="13"/>
  <c r="D14" i="13"/>
  <c r="B14" i="13"/>
  <c r="J9" i="13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H14" i="10"/>
  <c r="F14" i="10"/>
  <c r="D14" i="10"/>
  <c r="B14" i="10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H14" i="9"/>
  <c r="F14" i="9"/>
  <c r="D14" i="9"/>
  <c r="B14" i="9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H14" i="8"/>
  <c r="F14" i="8"/>
  <c r="D14" i="8"/>
  <c r="B14" i="8"/>
  <c r="J9" i="8"/>
  <c r="J8" i="8"/>
  <c r="J7" i="8"/>
  <c r="J6" i="8"/>
  <c r="H9" i="8"/>
  <c r="H8" i="8"/>
  <c r="H7" i="8"/>
  <c r="H6" i="8"/>
  <c r="F7" i="8"/>
  <c r="F6" i="8"/>
  <c r="D9" i="8"/>
  <c r="D8" i="8"/>
  <c r="D7" i="8"/>
  <c r="D6" i="8"/>
  <c r="B9" i="8"/>
  <c r="B7" i="8"/>
  <c r="B6" i="8"/>
  <c r="B8" i="8"/>
  <c r="A14" i="13"/>
  <c r="K33" i="11"/>
  <c r="L33" i="11" s="1"/>
  <c r="A14" i="9"/>
  <c r="K34" i="6"/>
  <c r="L34" i="6" s="1"/>
  <c r="A14" i="8"/>
  <c r="K34" i="2"/>
  <c r="L34" i="2" s="1"/>
  <c r="K35" i="2"/>
  <c r="L35" i="2" s="1"/>
  <c r="K28" i="11" l="1"/>
  <c r="L28" i="11" s="1"/>
  <c r="K29" i="11"/>
  <c r="L29" i="11" s="1"/>
  <c r="K30" i="11"/>
  <c r="L30" i="11" s="1"/>
  <c r="K31" i="11"/>
  <c r="L31" i="11" s="1"/>
  <c r="K32" i="11"/>
  <c r="L32" i="11" s="1"/>
  <c r="K28" i="7"/>
  <c r="L28" i="7" s="1"/>
  <c r="K29" i="7"/>
  <c r="L29" i="7" s="1"/>
  <c r="K30" i="7"/>
  <c r="L30" i="7"/>
  <c r="K31" i="7"/>
  <c r="L31" i="7" s="1"/>
  <c r="K32" i="7"/>
  <c r="L32" i="7" s="1"/>
  <c r="K33" i="7"/>
  <c r="L33" i="7" s="1"/>
  <c r="K34" i="7"/>
  <c r="L34" i="7" s="1"/>
  <c r="K26" i="6"/>
  <c r="L26" i="6" s="1"/>
  <c r="K27" i="6"/>
  <c r="L27" i="6" s="1"/>
  <c r="K28" i="6"/>
  <c r="L28" i="6"/>
  <c r="K29" i="6"/>
  <c r="L29" i="6" s="1"/>
  <c r="K30" i="6"/>
  <c r="L30" i="6" s="1"/>
  <c r="K31" i="6"/>
  <c r="L31" i="6" s="1"/>
  <c r="K32" i="6"/>
  <c r="L32" i="6" s="1"/>
  <c r="K33" i="6"/>
  <c r="L33" i="6" s="1"/>
  <c r="K32" i="2"/>
  <c r="L32" i="2" s="1"/>
  <c r="K33" i="2"/>
  <c r="L33" i="2" s="1"/>
  <c r="K27" i="11"/>
  <c r="L27" i="11" s="1"/>
  <c r="K26" i="11"/>
  <c r="L26" i="11" s="1"/>
  <c r="K25" i="11"/>
  <c r="L25" i="11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L9" i="11" s="1"/>
  <c r="K8" i="11"/>
  <c r="L8" i="11" s="1"/>
  <c r="K7" i="11"/>
  <c r="L7" i="11" s="1"/>
  <c r="K6" i="11"/>
  <c r="L6" i="11" s="1"/>
  <c r="K5" i="11"/>
  <c r="L5" i="11" s="1"/>
  <c r="K5" i="2"/>
  <c r="L5" i="2" s="1"/>
  <c r="K6" i="2"/>
  <c r="L6" i="2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L9" i="7" s="1"/>
  <c r="K8" i="7"/>
  <c r="L8" i="7" s="1"/>
  <c r="K7" i="7"/>
  <c r="L7" i="7" s="1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L10" i="6" s="1"/>
  <c r="K9" i="6"/>
  <c r="L9" i="6" s="1"/>
  <c r="K8" i="6"/>
  <c r="L8" i="6" s="1"/>
  <c r="K7" i="6"/>
  <c r="L7" i="6" s="1"/>
  <c r="K6" i="6"/>
  <c r="L6" i="6" s="1"/>
  <c r="K5" i="6"/>
  <c r="L5" i="6" s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D15" i="13" l="1"/>
  <c r="L5" i="7"/>
  <c r="A14" i="10" s="1"/>
  <c r="F15" i="13" l="1"/>
  <c r="H15" i="13"/>
  <c r="D15" i="9"/>
  <c r="B15" i="13"/>
  <c r="F15" i="9"/>
  <c r="B15" i="9"/>
  <c r="H15" i="9"/>
  <c r="F15" i="10"/>
  <c r="D15" i="10"/>
  <c r="H15" i="10"/>
  <c r="B15" i="10"/>
  <c r="D15" i="8"/>
  <c r="B15" i="8"/>
  <c r="F15" i="8"/>
  <c r="H1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<sst xmlns="http://schemas.openxmlformats.org/spreadsheetml/2006/main" count="508" uniqueCount="339">
  <si>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</si>
  <si>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</si>
  <si>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</si>
  <si>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</si>
  <si>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</si>
  <si>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</si>
  <si>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</si>
  <si>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</si>
  <si>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</si>
  <si>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</si>
  <si>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</si>
  <si>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</si>
  <si>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</si>
  <si>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</si>
  <si>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</si>
  <si>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</si>
  <si>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</si>
  <si>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</si>
  <si>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</si>
  <si>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</si>
  <si>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</si>
  <si>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</si>
  <si>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</si>
  <si>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</si>
  <si>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</si>
  <si>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</si>
  <si>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</si>
  <si>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</si>
  <si>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</si>
  <si>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</si>
  <si>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</si>
  <si>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</si>
  <si>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</si>
  <si>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</si>
  <si>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</si>
  <si>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</si>
  <si>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</si>
  <si>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</si>
  <si>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</si>
  <si>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</si>
  <si>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</si>
  <si>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</si>
  <si>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</si>
  <si>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</si>
  <si>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</si>
  <si>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</si>
  <si>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</si>
  <si>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</si>
  <si>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</si>
  <si>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</si>
  <si>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</si>
  <si>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</si>
  <si>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</si>
  <si>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</si>
  <si>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</si>
  <si>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</si>
  <si>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</si>
  <si>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</si>
  <si>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</si>
  <si>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</si>
  <si>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</si>
  <si>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</si>
  <si>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</si>
  <si>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</si>
  <si>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</si>
  <si>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</si>
  <si>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</si>
  <si>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</si>
  <si>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</si>
  <si>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</si>
  <si>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</si>
  <si>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</si>
  <si>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</si>
  <si>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</si>
  <si>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</si>
  <si>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</si>
  <si>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</si>
  <si>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</si>
  <si>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</si>
  <si>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</si>
  <si>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</si>
  <si>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</si>
  <si>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</si>
  <si>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</si>
  <si>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</si>
  <si>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</si>
  <si>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</si>
  <si>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</si>
  <si>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</si>
  <si>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</si>
  <si>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</si>
  <si>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รหัสวิชา…..............ชั้นมัธยมศึกษาปีที่ 1 ห้อง 1 ปีการศึกษา 2568 ภาคเรียนที่ 1</t>
  </si>
  <si>
    <t>05196</t>
  </si>
  <si>
    <t>05136</t>
  </si>
  <si>
    <t>เด็กชายกิตติภูมิ    พลอยขาว</t>
  </si>
  <si>
    <t>05137</t>
  </si>
  <si>
    <t>เด็กชายจิรายุ    กระซาบ</t>
  </si>
  <si>
    <t>05138</t>
  </si>
  <si>
    <t>เด็กชายชนาธิป    โมราลาย</t>
  </si>
  <si>
    <t>05139</t>
  </si>
  <si>
    <t>เด็กชายณัฐพัฒน์    ยศบุตร</t>
  </si>
  <si>
    <t>05140</t>
  </si>
  <si>
    <t>เด็กชายธนชิต    ละเลิง</t>
  </si>
  <si>
    <t>05141</t>
  </si>
  <si>
    <t>เด็กชายปรวัฒน์    ชื่นอุรา</t>
  </si>
  <si>
    <t>05142</t>
  </si>
  <si>
    <t>เด็กชายภคพงษ์    บุญยัง</t>
  </si>
  <si>
    <t>05143</t>
  </si>
  <si>
    <t>เด็กชายภูผา    สระแก้ว</t>
  </si>
  <si>
    <t>05144</t>
  </si>
  <si>
    <t>เด็กชายเมษา    จีนเพชร</t>
  </si>
  <si>
    <t>05145</t>
  </si>
  <si>
    <t>เด็กชายรัชชานนท์    ระถาพล</t>
  </si>
  <si>
    <t>05146</t>
  </si>
  <si>
    <t>เด็กชายฤทธิพล    จินตมาศ</t>
  </si>
  <si>
    <t>05147</t>
  </si>
  <si>
    <t>เด็กชายวิชยุตม์    จีนเพชร</t>
  </si>
  <si>
    <t>05277</t>
  </si>
  <si>
    <t>เด็กชายสิปปนันท์    แจ่มหม้อ</t>
  </si>
  <si>
    <t>05278</t>
  </si>
  <si>
    <t>เด็กชายณัฐนันท์    เกี่ยวฟั่น</t>
  </si>
  <si>
    <t>05148</t>
  </si>
  <si>
    <t>เด็กหญิงกชกร    ตาทิพย์</t>
  </si>
  <si>
    <t>05149</t>
  </si>
  <si>
    <t>เด็กหญิงกชกร    พิมสี</t>
  </si>
  <si>
    <t>05150</t>
  </si>
  <si>
    <t>เด็กหญิงขนิษฐา    จันกระจ่าง</t>
  </si>
  <si>
    <t>05151</t>
  </si>
  <si>
    <t>เด็กหญิงชนาภา    สระแก้ว</t>
  </si>
  <si>
    <t>05153</t>
  </si>
  <si>
    <t>เด็กหญิงณัฐวิมล    จีนเพชร</t>
  </si>
  <si>
    <t>05154</t>
  </si>
  <si>
    <t>เด็กหญิงทิภาดา    แก้วเกษ</t>
  </si>
  <si>
    <t>05155</t>
  </si>
  <si>
    <t>เด็กหญิงนันทิชา    ชดเชย</t>
  </si>
  <si>
    <t>05156</t>
  </si>
  <si>
    <t>เด็กหญิงปัทมา    หมอนคุด</t>
  </si>
  <si>
    <t>05157</t>
  </si>
  <si>
    <t>เด็กหญิงโฟสิตา    สุกเปล่ง</t>
  </si>
  <si>
    <t>05158</t>
  </si>
  <si>
    <t>เด็กหญิงรัศมี    สมอนาค</t>
  </si>
  <si>
    <t>05159</t>
  </si>
  <si>
    <t>เด็กหญิงรุ่งนภา    หยูทิพย์</t>
  </si>
  <si>
    <t>05160</t>
  </si>
  <si>
    <t>เด็กหญิงวิภาวรรณ    อินภึก</t>
  </si>
  <si>
    <t>05161</t>
  </si>
  <si>
    <t>เด็กหญิงศศิประภา    ศรีเมือง</t>
  </si>
  <si>
    <t>05162</t>
  </si>
  <si>
    <t>เด็กหญิงสุพิชญา    คำบุดดา</t>
  </si>
  <si>
    <t>05163</t>
  </si>
  <si>
    <t>เด็กหญิงอภิศรา    ทับแว่ว</t>
  </si>
  <si>
    <t>05164</t>
  </si>
  <si>
    <t>เด็กหญิงอลิสรา    คำลือ</t>
  </si>
  <si>
    <t>05276</t>
  </si>
  <si>
    <t>เด็กหญิงนัทชา    ปิ่นมณี</t>
  </si>
  <si>
    <t>รหัสวิชา…................ชั้นมัธยมศึกษาปีที่ 1 ห้อง 1 ปีการศึกษา 2568 ภาคเรียนที่ 1</t>
  </si>
  <si>
    <t>รหัสวิชา…................ชั้นมัธยมศึกษาปีที่ 1 ห้อง 2 ปีการศึกษา 2568 ภาคเรียนที่ 1</t>
  </si>
  <si>
    <t>05165</t>
  </si>
  <si>
    <t>เด็กชายกนกพล    สมหวัง</t>
  </si>
  <si>
    <t>05166</t>
  </si>
  <si>
    <t>เด็กชายจิรศักดิ์    ช้างกลิ่น</t>
  </si>
  <si>
    <t>05167</t>
  </si>
  <si>
    <t>เด็กชายชนากานต์    ศิรินาค</t>
  </si>
  <si>
    <t>05168</t>
  </si>
  <si>
    <t>เด็กชายชินวร    ชุ่มเย็น</t>
  </si>
  <si>
    <t>05169</t>
  </si>
  <si>
    <t>เด็กชายณัฐนันท์    วงษ์เขียด</t>
  </si>
  <si>
    <t>05170</t>
  </si>
  <si>
    <t>เด็กชายทินภัทร    จีนเพชร</t>
  </si>
  <si>
    <t>05171</t>
  </si>
  <si>
    <t>เด็กชายธนกฤต    พุ่มน้อย</t>
  </si>
  <si>
    <t>05172</t>
  </si>
  <si>
    <t>เด็กชายธนภัทร    ภูมิเมือง</t>
  </si>
  <si>
    <t>05173</t>
  </si>
  <si>
    <t>เด็กชายธิติวุฒิ    ทหารเสือ</t>
  </si>
  <si>
    <t>05175</t>
  </si>
  <si>
    <t>เด็กชายพีรวัฒน์    เอี่ยมพงษ์</t>
  </si>
  <si>
    <t>05176</t>
  </si>
  <si>
    <t>เด็กชายรัชพล    ระถาพล</t>
  </si>
  <si>
    <t>05177</t>
  </si>
  <si>
    <t>เด็กชายศศิพงษ์     จีนเพชร</t>
  </si>
  <si>
    <t>05178</t>
  </si>
  <si>
    <t>เด็กชายศุภกร    มณีเขียว</t>
  </si>
  <si>
    <t>05179</t>
  </si>
  <si>
    <t>เด็กชายสิทธิชัย    เรืองอ่อน</t>
  </si>
  <si>
    <t>05180</t>
  </si>
  <si>
    <t>เด็กชายอชิตะ    เสือด้วง</t>
  </si>
  <si>
    <t>05205</t>
  </si>
  <si>
    <t>เด็กชายพีรวิชญ์    สอนตา</t>
  </si>
  <si>
    <t>05181</t>
  </si>
  <si>
    <t>เด็กหญิงกนกวรรณ    นารอด</t>
  </si>
  <si>
    <t>05182</t>
  </si>
  <si>
    <t>เด็กหญิงกัญณิการ์    สุขมี</t>
  </si>
  <si>
    <t>05183</t>
  </si>
  <si>
    <t>เด็กหญิงจุฑามณี    ศรีหนองแสง</t>
  </si>
  <si>
    <t>05184</t>
  </si>
  <si>
    <t>เด็กหญิงชไมพร    จีนเพชร</t>
  </si>
  <si>
    <t>05185</t>
  </si>
  <si>
    <t>เด็กหญิงญานิสา    ทั่งทอง</t>
  </si>
  <si>
    <t>05186</t>
  </si>
  <si>
    <t>เด็กหญิงนภัทรศร    มิทานนท์</t>
  </si>
  <si>
    <t>05187</t>
  </si>
  <si>
    <t>เด็กหญิงนัฐธิชา    รูปเหมาะ</t>
  </si>
  <si>
    <t>05188</t>
  </si>
  <si>
    <t>เด็กหญิงนัฐธิดา    รูปเหมาะ</t>
  </si>
  <si>
    <t>05189</t>
  </si>
  <si>
    <t>เด็กหญิงประภา    แสงโห้</t>
  </si>
  <si>
    <t>05190</t>
  </si>
  <si>
    <t>เด็กหญิงพัชราภรณ์    มณีเขียว</t>
  </si>
  <si>
    <t>05191</t>
  </si>
  <si>
    <t>เด็กหญิงพิมพ์รภัทร    ดีมาก</t>
  </si>
  <si>
    <t>05192</t>
  </si>
  <si>
    <t>เด็กหญิงศิริพรรณ    มีติ๊บ</t>
  </si>
  <si>
    <t>05193</t>
  </si>
  <si>
    <t>เด็กหญิงสุภานันท์    สิงห์แรง</t>
  </si>
  <si>
    <t>05194</t>
  </si>
  <si>
    <t>เด็กหญิงอัฐภิญญา    จูมาศ</t>
  </si>
  <si>
    <t>รหัสวิชา…................ชั้นมัธยมศึกษาปีที่ 1 ห้อง 2 ปีการศึกษา 2568 ภาคเรียน 1</t>
  </si>
  <si>
    <t>05015</t>
  </si>
  <si>
    <t>เด็กชายกันทรากร    มั่นคง</t>
  </si>
  <si>
    <t>05195</t>
  </si>
  <si>
    <t>เด็กชายกิตติพร    บุญน้อย</t>
  </si>
  <si>
    <t>เด็กชายจิรายุ    เกษานนท์</t>
  </si>
  <si>
    <t>05197</t>
  </si>
  <si>
    <t>เด็กชายชนาธิป    คมขำ</t>
  </si>
  <si>
    <t>05198</t>
  </si>
  <si>
    <t>เด็กชายฐากูร    สุขศรี</t>
  </si>
  <si>
    <t>05199</t>
  </si>
  <si>
    <t>เด็กชายดลพล    สงกาผัน</t>
  </si>
  <si>
    <t>05200</t>
  </si>
  <si>
    <t>เด็กชายเทวกร    ขาวงาม</t>
  </si>
  <si>
    <t>05201</t>
  </si>
  <si>
    <t>เด็กชายธนกฤต    สังวีระ</t>
  </si>
  <si>
    <t>05202</t>
  </si>
  <si>
    <t>เด็กชายธนวัต    โมลาลาย</t>
  </si>
  <si>
    <t>05203</t>
  </si>
  <si>
    <t>เด็กชายธีรศักดิ์    ดำทรัพย์</t>
  </si>
  <si>
    <t>05204</t>
  </si>
  <si>
    <t>เด็กชายพัชระ    มีแก้ว</t>
  </si>
  <si>
    <t>05206</t>
  </si>
  <si>
    <t>เด็กชายวรพล    สวนแก้ว</t>
  </si>
  <si>
    <t>05207</t>
  </si>
  <si>
    <t>เด็กชายศิวัฒน์    สังกลิ่น</t>
  </si>
  <si>
    <t>05208</t>
  </si>
  <si>
    <t>เด็กชายศุภณัฐ    วินทะไชย</t>
  </si>
  <si>
    <t>05209</t>
  </si>
  <si>
    <t>เด็กชายสิทธิพร    พลขันธ์</t>
  </si>
  <si>
    <t>05211</t>
  </si>
  <si>
    <t>เด็กหญิงกมลวรรณ    แซ่ลอ</t>
  </si>
  <si>
    <t>05212</t>
  </si>
  <si>
    <t>เด็กหญิงจิรนันท์    เสือด้วง</t>
  </si>
  <si>
    <t>05213</t>
  </si>
  <si>
    <t>เด็กหญิงชนทิชา     ใจเอี่ยม</t>
  </si>
  <si>
    <t>05214</t>
  </si>
  <si>
    <t>เด็กหญิงชรินรัตน์    จีนเพชร</t>
  </si>
  <si>
    <t>05215</t>
  </si>
  <si>
    <t>เด็กหญิงณัชชา    ดีมาก</t>
  </si>
  <si>
    <t>05216</t>
  </si>
  <si>
    <t>เด็กหญิงธัญลักษณ์    ดีมาก</t>
  </si>
  <si>
    <t>05217</t>
  </si>
  <si>
    <t>เด็กหญิงนฤภร    คุ้มเณร</t>
  </si>
  <si>
    <t>05218</t>
  </si>
  <si>
    <t>เด็กหญิงนันทกานต์    นารอด</t>
  </si>
  <si>
    <t>05219</t>
  </si>
  <si>
    <t>เด็กหญิงปิยะธิดา    เจือจันทร์</t>
  </si>
  <si>
    <t>05220</t>
  </si>
  <si>
    <t>เด็กชายพิชญา    จัวแกน โอฮาเนฮี</t>
  </si>
  <si>
    <t>05221</t>
  </si>
  <si>
    <t>เด็กหญิงภัทรกร    พลปราบ</t>
  </si>
  <si>
    <t>05222</t>
  </si>
  <si>
    <t>เด็กหญิงสุชานันท์    นุสติ</t>
  </si>
  <si>
    <t>05223</t>
  </si>
  <si>
    <t>เด็กหญิงสุภาวดี    มูลศรี</t>
  </si>
  <si>
    <t>05224</t>
  </si>
  <si>
    <t>เด็กหญิงไอญาดา    มุสะกะ</t>
  </si>
  <si>
    <t>05283</t>
  </si>
  <si>
    <t>เด็กหญิงพรชิตา    แจ่มหม้อ</t>
  </si>
  <si>
    <t>รหัสวิชา…................ชั้นมัธยมศึกษาปีที่ 1 ห้อง 3 ปีการศึกษา 2568 ภาคเรียนที่ 1</t>
  </si>
  <si>
    <t>รหัสวิชา…...............ชั้นมัธยมศึกษาปีที่ 1 ห้อง 3 ปีการศึกษา 2568 ภาคเรียนที่ 1</t>
  </si>
  <si>
    <t>05225</t>
  </si>
  <si>
    <t>เด็กชายจิรเดช    เอี่ยมพงษ์</t>
  </si>
  <si>
    <t>05226</t>
  </si>
  <si>
    <t>เด็กชายชนพัฒน์    อาชาพล</t>
  </si>
  <si>
    <t>05227</t>
  </si>
  <si>
    <t>เด็กชายชยานันต์    จีนเพชร</t>
  </si>
  <si>
    <t>05228</t>
  </si>
  <si>
    <t>เด็กชายณพรรณพ    สายตา</t>
  </si>
  <si>
    <t>05229</t>
  </si>
  <si>
    <t>เด็กชายดิษยธร    ดิสกุล</t>
  </si>
  <si>
    <t>05230</t>
  </si>
  <si>
    <t>เด็กชายธนกร    สังข์เปีย</t>
  </si>
  <si>
    <t>05231</t>
  </si>
  <si>
    <t>เด็กชายธนดล    สุขทวี</t>
  </si>
  <si>
    <t>05232</t>
  </si>
  <si>
    <t>เด็กชายธนะพัฒน์    วงศ์อนันต์</t>
  </si>
  <si>
    <t>05233</t>
  </si>
  <si>
    <t>เด็กชายนราวิชญ์    มณีเขียว</t>
  </si>
  <si>
    <t>05234</t>
  </si>
  <si>
    <t>เด็กชายพิพัฒน์    สีดี</t>
  </si>
  <si>
    <t>05235</t>
  </si>
  <si>
    <t>เด็กชายภัทราวุธ    มาน้อย</t>
  </si>
  <si>
    <t>05236</t>
  </si>
  <si>
    <t>เด็กชายวุฒิชัย    ภูมิอินทร์</t>
  </si>
  <si>
    <t>05237</t>
  </si>
  <si>
    <t>เด็กชายศุกลวัฒน์    ระถาพล</t>
  </si>
  <si>
    <t>05238</t>
  </si>
  <si>
    <t>เด็กชายสรศักดิ์    จันทร์กระจ่าง</t>
  </si>
  <si>
    <t>05285</t>
  </si>
  <si>
    <t>เด็กชายกรวิชญ์    เกิดโต</t>
  </si>
  <si>
    <t>05240</t>
  </si>
  <si>
    <t>เด็กหญิงกชกร    พึ่งวงษ์เขียน</t>
  </si>
  <si>
    <t>05241</t>
  </si>
  <si>
    <t>เด็กหญิงกัญญาภัทร    คำเย็น</t>
  </si>
  <si>
    <t>05242</t>
  </si>
  <si>
    <t>เด็กหญิงจิรัชยา    จินตนา</t>
  </si>
  <si>
    <t>05243</t>
  </si>
  <si>
    <t>เด็กหญิงชนิดา    วงษ์กล่ำ</t>
  </si>
  <si>
    <t>05244</t>
  </si>
  <si>
    <t>เด็กหญิงชลธิชา    เจริญศิลป์</t>
  </si>
  <si>
    <t>05245</t>
  </si>
  <si>
    <t>เด็กหญิงณัฐชิชา    คำเย็น</t>
  </si>
  <si>
    <t>05246</t>
  </si>
  <si>
    <t>เด็กหญิงณัฐพร    พรมมี</t>
  </si>
  <si>
    <t>05247</t>
  </si>
  <si>
    <t>เด็กหญิงธิดาพร    จีนเพชร</t>
  </si>
  <si>
    <t>05248</t>
  </si>
  <si>
    <t>เด็กหญิงนันทิดา    ชูชัย</t>
  </si>
  <si>
    <t>05249</t>
  </si>
  <si>
    <t>เด็กหญิงพวงผกา    จูมาศ</t>
  </si>
  <si>
    <t>05250</t>
  </si>
  <si>
    <t>เด็กหญิงพินิตพิชา    อินสกุล</t>
  </si>
  <si>
    <t>05251</t>
  </si>
  <si>
    <t>เด็กหญิงศศิกานต์    ยิ้มบุญเกิด</t>
  </si>
  <si>
    <t>05252</t>
  </si>
  <si>
    <t>เด็กหญิงสุธีกานต์    สุขสม</t>
  </si>
  <si>
    <t>05253</t>
  </si>
  <si>
    <t>เด็กหญิงอมรรัตน์    อิ่มวงษ์</t>
  </si>
  <si>
    <t>รหัสวิชา…................ชั้นมัธยมศึกษาปีที่ 1 ห้อง 4 ปีการศึกษา 2568 ภาคเรียนที่ 1</t>
  </si>
  <si>
    <t>รหัสวิชา…..............ชั้นมัธยมศึกษาปีที่ 1 ห้อง 4 ปีการศึกษา 2568 ภาคเรียนที่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</si>
</sst>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 readingOrder="1"/>
    </xf>
    <xf numFmtId="0" fontId="2" fillId="3" borderId="4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6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 readingOrder="1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textRotation="90" wrapText="1"/>
    </xf>
    <xf numFmtId="1" fontId="1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13" fillId="0" borderId="11" xfId="0" applyFont="1" applyBorder="1" applyAlignment="1">
      <alignment horizontal="justify" vertic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top" wrapText="1" readingOrder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</xf>
    <xf numFmtId="0" fontId="8" fillId="0" borderId="5" xfId="0" applyFont="1" applyBorder="1" applyAlignment="1" applyProtection="1">
      <protection locked="0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Protection="1"/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6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2"/>
      <c r="S1" s="2"/>
    </row>
    <row r="2" spans="1:19" ht="23.25">
      <c r="A2" s="4"/>
      <c r="B2" s="77" t="s">
        <v>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>
      <c r="A3" s="8" t="s">
        <v>2</v>
      </c>
      <c r="B3" s="74" t="s">
        <v>82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23.25">
      <c r="A4" s="9" t="s">
        <v>77</v>
      </c>
      <c r="B4" s="74" t="s">
        <v>86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23.25">
      <c r="A5" s="9" t="s">
        <v>78</v>
      </c>
      <c r="B5" s="74" t="s">
        <v>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</row>
    <row r="6" spans="1:19" ht="23.25">
      <c r="A6" s="9" t="s">
        <v>79</v>
      </c>
      <c r="B6" s="74" t="s">
        <v>83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9" ht="51.75" customHeight="1">
      <c r="A7" s="58" t="s">
        <v>80</v>
      </c>
      <c r="B7" s="78" t="s">
        <v>74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 ht="23.25">
      <c r="A8" s="9" t="s">
        <v>81</v>
      </c>
      <c r="B8" s="74" t="s">
        <v>75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1:19" ht="23.25">
      <c r="A9" s="59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59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workbookViewId="0">
      <selection activeCell="M13" sqref="M13"/>
    </sheetView>
  </sheetViews>
  <sheetFormatPr defaultRowHeight="21"/>
  <cols>
    <col min="1" max="1" width="12.85546875" style="67" customWidth="1"/>
    <col min="2" max="11" width="7.42578125" style="67" customWidth="1"/>
    <col min="12" max="16384" width="9.140625" style="67"/>
  </cols>
  <sheetData>
    <row r="1" spans="1:29">
      <c r="A1" s="92" t="s">
        <v>338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73"/>
    </row>
    <row r="2" spans="1:2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4" spans="1:29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66"/>
      <c r="M4" s="34"/>
      <c r="N4" s="34"/>
      <c r="O4" s="34"/>
      <c r="P4" s="34"/>
      <c r="Q4" s="34"/>
      <c r="R4" s="34"/>
      <c r="S4" s="34"/>
      <c r="T4" s="34"/>
      <c r="U4" s="34"/>
      <c r="V4" s="34"/>
      <c r="W4" s="66"/>
      <c r="X4" s="34"/>
      <c r="Y4" s="34"/>
      <c r="Z4" s="34"/>
      <c r="AA4" s="34"/>
      <c r="AB4" s="34"/>
      <c r="AC4" s="66"/>
    </row>
    <row r="5" spans="1:29">
      <c r="A5" s="69" t="s">
        <v>58</v>
      </c>
      <c r="B5" s="93" t="s">
        <v>59</v>
      </c>
      <c r="C5" s="93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>
      <c r="A6" s="43" t="s">
        <v>70</v>
      </c>
      <c r="B6" s="44">
        <f>COUNTIF('student m.1.4'!$F$5:$F$40,3)</f>
        <v>0</v>
      </c>
      <c r="C6" s="44" t="s">
        <v>15</v>
      </c>
      <c r="D6" s="44">
        <f>COUNTIF('student m.1.4'!$G$5:$G$40,3)</f>
        <v>0</v>
      </c>
      <c r="E6" s="44" t="s">
        <v>15</v>
      </c>
      <c r="F6" s="44">
        <f>COUNTIF('student m.1.4'!$H$5:$H$40,3)</f>
        <v>0</v>
      </c>
      <c r="G6" s="44" t="s">
        <v>15</v>
      </c>
      <c r="H6" s="44">
        <f>COUNTIF('student m.1.4'!$I$5:$I$40,3)</f>
        <v>0</v>
      </c>
      <c r="I6" s="44" t="s">
        <v>15</v>
      </c>
      <c r="J6" s="44">
        <f>COUNTIF('student m.1.4'!$J$5:$J$40,3)</f>
        <v>0</v>
      </c>
      <c r="K6" s="44" t="s">
        <v>15</v>
      </c>
      <c r="L6" s="36"/>
      <c r="M6" s="85"/>
      <c r="N6" s="86"/>
      <c r="O6" s="39"/>
      <c r="P6" s="85"/>
      <c r="Q6" s="86"/>
      <c r="R6" s="35"/>
      <c r="S6" s="85"/>
      <c r="T6" s="86"/>
      <c r="U6" s="66"/>
      <c r="V6" s="87"/>
      <c r="W6" s="86"/>
    </row>
    <row r="7" spans="1:29">
      <c r="A7" s="43" t="s">
        <v>71</v>
      </c>
      <c r="B7" s="44">
        <f>COUNTIF('student m.1.4'!$F$5:$F$40,2)</f>
        <v>0</v>
      </c>
      <c r="C7" s="44" t="s">
        <v>15</v>
      </c>
      <c r="D7" s="44">
        <f>COUNTIF('student m.1.4'!$G$5:$G$40,2)</f>
        <v>0</v>
      </c>
      <c r="E7" s="44" t="s">
        <v>15</v>
      </c>
      <c r="F7" s="44">
        <f>COUNTIF('student m.1.4'!$H$5:$H$40,2)</f>
        <v>0</v>
      </c>
      <c r="G7" s="44" t="s">
        <v>15</v>
      </c>
      <c r="H7" s="44">
        <f>COUNTIF('student m.1.4'!$I$5:$I$40,2)</f>
        <v>0</v>
      </c>
      <c r="I7" s="44" t="s">
        <v>15</v>
      </c>
      <c r="J7" s="44">
        <f>COUNTIF('student m.1.4'!$J$5:$J$40,2)</f>
        <v>0</v>
      </c>
      <c r="K7" s="44" t="s">
        <v>15</v>
      </c>
      <c r="L7" s="40"/>
      <c r="M7" s="66"/>
      <c r="N7" s="66"/>
      <c r="O7" s="39"/>
      <c r="P7" s="66"/>
      <c r="Q7" s="66"/>
      <c r="R7" s="35"/>
      <c r="S7" s="66"/>
      <c r="T7" s="66"/>
      <c r="U7" s="66"/>
      <c r="V7" s="68"/>
      <c r="W7" s="68"/>
    </row>
    <row r="8" spans="1:29">
      <c r="A8" s="43" t="s">
        <v>72</v>
      </c>
      <c r="B8" s="44">
        <f>COUNTIF('student m.1.4'!$F$5:$F$40,1)</f>
        <v>0</v>
      </c>
      <c r="C8" s="44" t="s">
        <v>15</v>
      </c>
      <c r="D8" s="44">
        <f>COUNTIF('student m.1.4'!$G$5:$G$40,1)</f>
        <v>0</v>
      </c>
      <c r="E8" s="44" t="s">
        <v>15</v>
      </c>
      <c r="F8" s="44">
        <f>COUNTIF('student m.1.4'!$H$5:$H$40,1)</f>
        <v>0</v>
      </c>
      <c r="G8" s="44" t="s">
        <v>15</v>
      </c>
      <c r="H8" s="44">
        <f>COUNTIF('student m.1.4'!$I$5:$I$40,1)</f>
        <v>0</v>
      </c>
      <c r="I8" s="44" t="s">
        <v>15</v>
      </c>
      <c r="J8" s="44">
        <f>COUNTIF('student m.1.4'!$J$5:$J$40,1)</f>
        <v>0</v>
      </c>
      <c r="K8" s="44" t="s">
        <v>15</v>
      </c>
      <c r="L8" s="40"/>
      <c r="M8" s="85"/>
      <c r="N8" s="86"/>
      <c r="O8" s="39"/>
      <c r="P8" s="85"/>
      <c r="Q8" s="86"/>
      <c r="R8" s="35"/>
      <c r="S8" s="85"/>
      <c r="T8" s="86"/>
      <c r="U8" s="66"/>
      <c r="V8" s="87"/>
      <c r="W8" s="86"/>
    </row>
    <row r="9" spans="1:29">
      <c r="A9" s="43" t="s">
        <v>73</v>
      </c>
      <c r="B9" s="44">
        <f>COUNTIF('student m.1.4'!$F$5:$F$40,0)</f>
        <v>0</v>
      </c>
      <c r="C9" s="44" t="s">
        <v>15</v>
      </c>
      <c r="D9" s="44">
        <f>COUNTIF('student m.1.4'!$G$5:$G$40,0)</f>
        <v>0</v>
      </c>
      <c r="E9" s="44" t="s">
        <v>15</v>
      </c>
      <c r="F9" s="44">
        <f>COUNTIF('student m.1.4'!$H$5:$H$40,0)</f>
        <v>0</v>
      </c>
      <c r="G9" s="44" t="s">
        <v>15</v>
      </c>
      <c r="H9" s="44">
        <f>COUNTIF('student m.1.4'!$I$5:$I$40,0)</f>
        <v>0</v>
      </c>
      <c r="I9" s="44" t="s">
        <v>15</v>
      </c>
      <c r="J9" s="44">
        <f>COUNTIF('student m.1.4'!$J$5:$J$40,0)</f>
        <v>0</v>
      </c>
      <c r="K9" s="44" t="s">
        <v>15</v>
      </c>
      <c r="L9" s="40"/>
      <c r="M9" s="66"/>
      <c r="N9" s="66"/>
      <c r="O9" s="39"/>
      <c r="P9" s="66"/>
      <c r="Q9" s="66"/>
      <c r="R9" s="35"/>
      <c r="S9" s="66"/>
      <c r="T9" s="66"/>
      <c r="U9" s="66"/>
      <c r="V9" s="68"/>
      <c r="W9" s="68"/>
    </row>
    <row r="10" spans="1:29">
      <c r="A10" s="66"/>
      <c r="B10" s="35"/>
      <c r="C10" s="40"/>
      <c r="D10" s="66"/>
      <c r="E10" s="66"/>
      <c r="F10" s="66"/>
      <c r="G10" s="39"/>
      <c r="H10" s="66"/>
      <c r="I10" s="66"/>
      <c r="J10" s="66"/>
      <c r="K10" s="66"/>
      <c r="L10" s="35"/>
      <c r="M10" s="66"/>
      <c r="N10" s="66"/>
      <c r="O10" s="66"/>
      <c r="P10" s="66"/>
      <c r="Q10" s="68"/>
      <c r="R10" s="40"/>
      <c r="S10" s="85"/>
      <c r="T10" s="86"/>
      <c r="U10" s="39"/>
      <c r="V10" s="85"/>
      <c r="W10" s="86"/>
      <c r="X10" s="35"/>
      <c r="Y10" s="85"/>
      <c r="Z10" s="86"/>
      <c r="AA10" s="66"/>
      <c r="AB10" s="87"/>
      <c r="AC10" s="86"/>
    </row>
    <row r="11" spans="1:29">
      <c r="A11" s="35"/>
      <c r="B11" s="35"/>
      <c r="C11" s="35"/>
      <c r="D11" s="35"/>
      <c r="E11" s="35"/>
      <c r="F11" s="35"/>
      <c r="G11" s="40"/>
      <c r="H11" s="66"/>
      <c r="I11" s="66"/>
      <c r="J11" s="39"/>
      <c r="K11" s="66"/>
      <c r="L11" s="66"/>
      <c r="M11" s="35"/>
      <c r="N11" s="66"/>
      <c r="O11" s="66"/>
      <c r="P11" s="66"/>
      <c r="Q11" s="68"/>
      <c r="R11" s="68"/>
    </row>
    <row r="12" spans="1:29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>
      <c r="A13" s="89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>
      <c r="A14" s="65">
        <f>COUNTA('student m.1.4'!L5:L35)</f>
        <v>29</v>
      </c>
      <c r="B14" s="89">
        <f>COUNTIF('student m.1.4'!$K$5:$K$40,3)</f>
        <v>0</v>
      </c>
      <c r="C14" s="89"/>
      <c r="D14" s="89">
        <f>COUNTIF('student m.1.4'!$K$5:$K$40,2)</f>
        <v>0</v>
      </c>
      <c r="E14" s="89"/>
      <c r="F14" s="89">
        <f>COUNTIF('student m.1.4'!$K$5:$K$40,1)</f>
        <v>0</v>
      </c>
      <c r="G14" s="89"/>
      <c r="H14" s="89">
        <f>COUNTIF('student m.1.4'!$K$5:$K$40,0)</f>
        <v>0</v>
      </c>
      <c r="I14" s="89"/>
    </row>
    <row r="15" spans="1:29">
      <c r="A15" s="65" t="s">
        <v>16</v>
      </c>
      <c r="B15" s="90">
        <f>(B14*100)/$A$14</f>
        <v>0</v>
      </c>
      <c r="C15" s="90"/>
      <c r="D15" s="90">
        <f t="shared" ref="D15" si="0">(D14*100)/$A$14</f>
        <v>0</v>
      </c>
      <c r="E15" s="90"/>
      <c r="F15" s="90">
        <f t="shared" ref="F15" si="1">(F14*100)/$A$14</f>
        <v>0</v>
      </c>
      <c r="G15" s="90"/>
      <c r="H15" s="90">
        <f t="shared" ref="H15" si="2">(H14*100)/$A$14</f>
        <v>0</v>
      </c>
      <c r="I15" s="90"/>
    </row>
    <row r="16" spans="1:29">
      <c r="B16" s="88"/>
      <c r="C16" s="88"/>
    </row>
    <row r="17" s="67" customFormat="1"/>
    <row r="18" s="67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64" t="s">
        <v>90</v>
      </c>
      <c r="B11"/>
      <c r="C11"/>
      <c r="D11"/>
      <c r="E11"/>
      <c r="F11"/>
    </row>
    <row r="12" spans="1:6">
      <c r="A12" s="62" t="s">
        <v>84</v>
      </c>
      <c r="B12"/>
      <c r="C12" s="61"/>
      <c r="D12" s="61"/>
      <c r="E12"/>
    </row>
    <row r="13" spans="1:6">
      <c r="A13" s="62" t="s">
        <v>88</v>
      </c>
      <c r="B13"/>
      <c r="C13" s="61"/>
      <c r="D13" s="61"/>
      <c r="E13"/>
    </row>
    <row r="14" spans="1:6">
      <c r="A14" s="62" t="s">
        <v>85</v>
      </c>
      <c r="B14"/>
      <c r="C14" s="61"/>
      <c r="D14"/>
      <c r="E14" s="61"/>
    </row>
    <row r="15" spans="1:6">
      <c r="A15" s="62" t="s">
        <v>89</v>
      </c>
      <c r="B15" s="61"/>
      <c r="C15"/>
      <c r="D15"/>
      <c r="E15" s="61"/>
    </row>
    <row r="16" spans="1:6" ht="21.75" thickBot="1">
      <c r="A16" s="63"/>
      <c r="B16" s="61"/>
      <c r="C16"/>
      <c r="D16"/>
      <c r="E16" s="61"/>
    </row>
    <row r="17" spans="1:5">
      <c r="A17" s="60"/>
      <c r="B17" s="61"/>
      <c r="C17"/>
      <c r="D17"/>
      <c r="E17" s="61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opLeftCell="A16" workbookViewId="0">
      <selection activeCell="O3" sqref="O3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79" t="s">
        <v>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21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0" t="s">
        <v>56</v>
      </c>
      <c r="B3" s="80" t="s">
        <v>4</v>
      </c>
      <c r="C3" s="83" t="s">
        <v>6</v>
      </c>
      <c r="D3" s="80" t="s">
        <v>5</v>
      </c>
      <c r="E3" s="84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0" t="s">
        <v>13</v>
      </c>
      <c r="L3" s="80" t="s">
        <v>14</v>
      </c>
    </row>
    <row r="4" spans="1:12" ht="15" customHeight="1">
      <c r="A4" s="82"/>
      <c r="B4" s="82"/>
      <c r="C4" s="81"/>
      <c r="D4" s="81"/>
      <c r="E4" s="82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1"/>
      <c r="L4" s="81"/>
    </row>
    <row r="5" spans="1:12" s="22" customFormat="1" ht="15.95" customHeight="1">
      <c r="A5" s="25">
        <v>1</v>
      </c>
      <c r="B5" s="25">
        <v>1</v>
      </c>
      <c r="C5" s="26">
        <v>1</v>
      </c>
      <c r="D5" s="72" t="s">
        <v>93</v>
      </c>
      <c r="E5" s="72" t="s">
        <v>94</v>
      </c>
      <c r="F5" s="29"/>
      <c r="G5" s="29"/>
      <c r="H5" s="29"/>
      <c r="I5" s="29"/>
      <c r="J5" s="29"/>
      <c r="K5" s="27" t="e">
        <f>IF(J5="-","-",MODE(F5:J5))</f>
        <v>#N/A</v>
      </c>
      <c r="L5" s="27" t="e">
        <f>IF(K5=3,"ดีเยี่ยม",IF(K5=2,"ดี",IF(K5=1,"พอใช้",IF(K5=0,"ปรับปรุง","-"))))</f>
        <v>#N/A</v>
      </c>
    </row>
    <row r="6" spans="1:12" s="22" customFormat="1" ht="15.95" customHeight="1">
      <c r="A6" s="19">
        <v>1</v>
      </c>
      <c r="B6" s="19">
        <v>1</v>
      </c>
      <c r="C6" s="20">
        <v>2</v>
      </c>
      <c r="D6" s="72" t="s">
        <v>95</v>
      </c>
      <c r="E6" s="72" t="s">
        <v>96</v>
      </c>
      <c r="F6" s="29"/>
      <c r="G6" s="29"/>
      <c r="H6" s="29"/>
      <c r="I6" s="29"/>
      <c r="J6" s="29"/>
      <c r="K6" s="21" t="e">
        <f t="shared" ref="K6:K31" si="0">IF(J6="-","-",MODE(F6:J6))</f>
        <v>#N/A</v>
      </c>
      <c r="L6" s="27" t="e">
        <f t="shared" ref="L6:L31" si="1">IF(K6=3,"ดีเยี่ยม",IF(K6=2,"ดี",IF(K6=1,"พอใช้",IF(K6=0,"ปรับปรุง","-"))))</f>
        <v>#N/A</v>
      </c>
    </row>
    <row r="7" spans="1:12" s="22" customFormat="1" ht="15.95" customHeight="1">
      <c r="A7" s="19">
        <v>1</v>
      </c>
      <c r="B7" s="19">
        <v>1</v>
      </c>
      <c r="C7" s="20">
        <v>3</v>
      </c>
      <c r="D7" s="72" t="s">
        <v>97</v>
      </c>
      <c r="E7" s="72" t="s">
        <v>98</v>
      </c>
      <c r="F7" s="29"/>
      <c r="G7" s="29"/>
      <c r="H7" s="29"/>
      <c r="I7" s="29"/>
      <c r="J7" s="29"/>
      <c r="K7" s="21" t="e">
        <f t="shared" si="0"/>
        <v>#N/A</v>
      </c>
      <c r="L7" s="27" t="e">
        <f t="shared" si="1"/>
        <v>#N/A</v>
      </c>
    </row>
    <row r="8" spans="1:12" s="22" customFormat="1" ht="15.95" customHeight="1">
      <c r="A8" s="19">
        <v>1</v>
      </c>
      <c r="B8" s="19">
        <v>1</v>
      </c>
      <c r="C8" s="20">
        <v>4</v>
      </c>
      <c r="D8" s="72" t="s">
        <v>99</v>
      </c>
      <c r="E8" s="72" t="s">
        <v>100</v>
      </c>
      <c r="F8" s="29"/>
      <c r="G8" s="29"/>
      <c r="H8" s="29"/>
      <c r="I8" s="29"/>
      <c r="J8" s="29"/>
      <c r="K8" s="21" t="e">
        <f t="shared" si="0"/>
        <v>#N/A</v>
      </c>
      <c r="L8" s="27" t="e">
        <f t="shared" si="1"/>
        <v>#N/A</v>
      </c>
    </row>
    <row r="9" spans="1:12" s="22" customFormat="1" ht="15.95" customHeight="1">
      <c r="A9" s="19">
        <v>1</v>
      </c>
      <c r="B9" s="19">
        <v>1</v>
      </c>
      <c r="C9" s="20">
        <v>5</v>
      </c>
      <c r="D9" s="72" t="s">
        <v>101</v>
      </c>
      <c r="E9" s="72" t="s">
        <v>102</v>
      </c>
      <c r="F9" s="29"/>
      <c r="G9" s="29"/>
      <c r="H9" s="29"/>
      <c r="I9" s="29"/>
      <c r="J9" s="29"/>
      <c r="K9" s="21" t="e">
        <f t="shared" si="0"/>
        <v>#N/A</v>
      </c>
      <c r="L9" s="27" t="e">
        <f t="shared" si="1"/>
        <v>#N/A</v>
      </c>
    </row>
    <row r="10" spans="1:12" s="22" customFormat="1" ht="15.95" customHeight="1">
      <c r="A10" s="19">
        <v>1</v>
      </c>
      <c r="B10" s="19">
        <v>1</v>
      </c>
      <c r="C10" s="20">
        <v>6</v>
      </c>
      <c r="D10" s="72" t="s">
        <v>103</v>
      </c>
      <c r="E10" s="72" t="s">
        <v>104</v>
      </c>
      <c r="F10" s="29"/>
      <c r="G10" s="29"/>
      <c r="H10" s="29"/>
      <c r="I10" s="29"/>
      <c r="J10" s="29"/>
      <c r="K10" s="21" t="e">
        <f t="shared" si="0"/>
        <v>#N/A</v>
      </c>
      <c r="L10" s="27" t="e">
        <f t="shared" si="1"/>
        <v>#N/A</v>
      </c>
    </row>
    <row r="11" spans="1:12" s="22" customFormat="1" ht="15.95" customHeight="1">
      <c r="A11" s="19">
        <v>1</v>
      </c>
      <c r="B11" s="19">
        <v>1</v>
      </c>
      <c r="C11" s="20">
        <v>7</v>
      </c>
      <c r="D11" s="72" t="s">
        <v>105</v>
      </c>
      <c r="E11" s="72" t="s">
        <v>106</v>
      </c>
      <c r="F11" s="29"/>
      <c r="G11" s="29"/>
      <c r="H11" s="29"/>
      <c r="I11" s="29"/>
      <c r="J11" s="29"/>
      <c r="K11" s="21" t="e">
        <f t="shared" si="0"/>
        <v>#N/A</v>
      </c>
      <c r="L11" s="27" t="e">
        <f t="shared" si="1"/>
        <v>#N/A</v>
      </c>
    </row>
    <row r="12" spans="1:12" s="22" customFormat="1" ht="15.95" customHeight="1">
      <c r="A12" s="19">
        <v>1</v>
      </c>
      <c r="B12" s="19">
        <v>1</v>
      </c>
      <c r="C12" s="20">
        <v>8</v>
      </c>
      <c r="D12" s="72" t="s">
        <v>107</v>
      </c>
      <c r="E12" s="72" t="s">
        <v>108</v>
      </c>
      <c r="F12" s="29"/>
      <c r="G12" s="29"/>
      <c r="H12" s="29"/>
      <c r="I12" s="29"/>
      <c r="J12" s="29"/>
      <c r="K12" s="21" t="e">
        <f t="shared" si="0"/>
        <v>#N/A</v>
      </c>
      <c r="L12" s="27" t="e">
        <f t="shared" si="1"/>
        <v>#N/A</v>
      </c>
    </row>
    <row r="13" spans="1:12" s="22" customFormat="1" ht="15.95" customHeight="1">
      <c r="A13" s="19">
        <v>1</v>
      </c>
      <c r="B13" s="19">
        <v>1</v>
      </c>
      <c r="C13" s="20">
        <v>9</v>
      </c>
      <c r="D13" s="72" t="s">
        <v>109</v>
      </c>
      <c r="E13" s="72" t="s">
        <v>110</v>
      </c>
      <c r="F13" s="29"/>
      <c r="G13" s="29"/>
      <c r="H13" s="29"/>
      <c r="I13" s="29"/>
      <c r="J13" s="29"/>
      <c r="K13" s="21" t="e">
        <f t="shared" si="0"/>
        <v>#N/A</v>
      </c>
      <c r="L13" s="27" t="e">
        <f t="shared" si="1"/>
        <v>#N/A</v>
      </c>
    </row>
    <row r="14" spans="1:12" s="22" customFormat="1" ht="15.95" customHeight="1">
      <c r="A14" s="19">
        <v>1</v>
      </c>
      <c r="B14" s="19">
        <v>1</v>
      </c>
      <c r="C14" s="20">
        <v>10</v>
      </c>
      <c r="D14" s="72" t="s">
        <v>111</v>
      </c>
      <c r="E14" s="72" t="s">
        <v>112</v>
      </c>
      <c r="F14" s="29"/>
      <c r="G14" s="29"/>
      <c r="H14" s="29"/>
      <c r="I14" s="29"/>
      <c r="J14" s="29"/>
      <c r="K14" s="21" t="e">
        <f t="shared" si="0"/>
        <v>#N/A</v>
      </c>
      <c r="L14" s="27" t="e">
        <f t="shared" si="1"/>
        <v>#N/A</v>
      </c>
    </row>
    <row r="15" spans="1:12" s="22" customFormat="1" ht="15.95" customHeight="1">
      <c r="A15" s="19">
        <v>1</v>
      </c>
      <c r="B15" s="19">
        <v>1</v>
      </c>
      <c r="C15" s="20">
        <v>11</v>
      </c>
      <c r="D15" s="72" t="s">
        <v>113</v>
      </c>
      <c r="E15" s="72" t="s">
        <v>114</v>
      </c>
      <c r="F15" s="29"/>
      <c r="G15" s="29"/>
      <c r="H15" s="29"/>
      <c r="I15" s="29"/>
      <c r="J15" s="29"/>
      <c r="K15" s="21" t="e">
        <f t="shared" si="0"/>
        <v>#N/A</v>
      </c>
      <c r="L15" s="27" t="e">
        <f t="shared" si="1"/>
        <v>#N/A</v>
      </c>
    </row>
    <row r="16" spans="1:12" s="22" customFormat="1" ht="15.95" customHeight="1">
      <c r="A16" s="19">
        <v>1</v>
      </c>
      <c r="B16" s="19">
        <v>1</v>
      </c>
      <c r="C16" s="20">
        <v>12</v>
      </c>
      <c r="D16" s="72" t="s">
        <v>115</v>
      </c>
      <c r="E16" s="72" t="s">
        <v>116</v>
      </c>
      <c r="F16" s="29"/>
      <c r="G16" s="29"/>
      <c r="H16" s="29"/>
      <c r="I16" s="29"/>
      <c r="J16" s="29"/>
      <c r="K16" s="21" t="e">
        <f t="shared" si="0"/>
        <v>#N/A</v>
      </c>
      <c r="L16" s="27" t="e">
        <f t="shared" si="1"/>
        <v>#N/A</v>
      </c>
    </row>
    <row r="17" spans="1:12" s="22" customFormat="1" ht="15.95" customHeight="1">
      <c r="A17" s="19">
        <v>1</v>
      </c>
      <c r="B17" s="19">
        <v>1</v>
      </c>
      <c r="C17" s="20">
        <v>13</v>
      </c>
      <c r="D17" s="72" t="s">
        <v>117</v>
      </c>
      <c r="E17" s="72" t="s">
        <v>118</v>
      </c>
      <c r="F17" s="29"/>
      <c r="G17" s="29"/>
      <c r="H17" s="29"/>
      <c r="I17" s="29"/>
      <c r="J17" s="29"/>
      <c r="K17" s="21" t="e">
        <f t="shared" si="0"/>
        <v>#N/A</v>
      </c>
      <c r="L17" s="27" t="e">
        <f t="shared" si="1"/>
        <v>#N/A</v>
      </c>
    </row>
    <row r="18" spans="1:12" s="22" customFormat="1" ht="15.95" customHeight="1">
      <c r="A18" s="19">
        <v>1</v>
      </c>
      <c r="B18" s="19">
        <v>1</v>
      </c>
      <c r="C18" s="20">
        <v>14</v>
      </c>
      <c r="D18" s="72" t="s">
        <v>119</v>
      </c>
      <c r="E18" s="72" t="s">
        <v>120</v>
      </c>
      <c r="F18" s="29"/>
      <c r="G18" s="29"/>
      <c r="H18" s="29"/>
      <c r="I18" s="29"/>
      <c r="J18" s="29"/>
      <c r="K18" s="21" t="e">
        <f t="shared" si="0"/>
        <v>#N/A</v>
      </c>
      <c r="L18" s="27" t="e">
        <f t="shared" si="1"/>
        <v>#N/A</v>
      </c>
    </row>
    <row r="19" spans="1:12" s="22" customFormat="1" ht="15.95" customHeight="1">
      <c r="A19" s="19">
        <v>1</v>
      </c>
      <c r="B19" s="19">
        <v>1</v>
      </c>
      <c r="C19" s="20">
        <v>15</v>
      </c>
      <c r="D19" s="72" t="s">
        <v>121</v>
      </c>
      <c r="E19" s="72" t="s">
        <v>122</v>
      </c>
      <c r="F19" s="29"/>
      <c r="G19" s="29"/>
      <c r="H19" s="29"/>
      <c r="I19" s="29"/>
      <c r="J19" s="29"/>
      <c r="K19" s="21" t="e">
        <f t="shared" si="0"/>
        <v>#N/A</v>
      </c>
      <c r="L19" s="27" t="e">
        <f t="shared" si="1"/>
        <v>#N/A</v>
      </c>
    </row>
    <row r="20" spans="1:12" s="22" customFormat="1" ht="15.95" customHeight="1">
      <c r="A20" s="19">
        <v>1</v>
      </c>
      <c r="B20" s="19">
        <v>1</v>
      </c>
      <c r="C20" s="20">
        <v>16</v>
      </c>
      <c r="D20" s="72" t="s">
        <v>123</v>
      </c>
      <c r="E20" s="72" t="s">
        <v>124</v>
      </c>
      <c r="F20" s="29"/>
      <c r="G20" s="29"/>
      <c r="H20" s="29"/>
      <c r="I20" s="29"/>
      <c r="J20" s="29"/>
      <c r="K20" s="21" t="e">
        <f t="shared" si="0"/>
        <v>#N/A</v>
      </c>
      <c r="L20" s="27" t="e">
        <f t="shared" si="1"/>
        <v>#N/A</v>
      </c>
    </row>
    <row r="21" spans="1:12" s="22" customFormat="1" ht="15.95" customHeight="1">
      <c r="A21" s="19">
        <v>1</v>
      </c>
      <c r="B21" s="19">
        <v>1</v>
      </c>
      <c r="C21" s="20">
        <v>17</v>
      </c>
      <c r="D21" s="72" t="s">
        <v>125</v>
      </c>
      <c r="E21" s="72" t="s">
        <v>126</v>
      </c>
      <c r="F21" s="29"/>
      <c r="G21" s="29"/>
      <c r="H21" s="29"/>
      <c r="I21" s="29"/>
      <c r="J21" s="29"/>
      <c r="K21" s="21" t="e">
        <f t="shared" si="0"/>
        <v>#N/A</v>
      </c>
      <c r="L21" s="27" t="e">
        <f t="shared" si="1"/>
        <v>#N/A</v>
      </c>
    </row>
    <row r="22" spans="1:12" s="22" customFormat="1" ht="15.95" customHeight="1">
      <c r="A22" s="19">
        <v>1</v>
      </c>
      <c r="B22" s="19">
        <v>1</v>
      </c>
      <c r="C22" s="20">
        <v>18</v>
      </c>
      <c r="D22" s="72" t="s">
        <v>127</v>
      </c>
      <c r="E22" s="72" t="s">
        <v>128</v>
      </c>
      <c r="F22" s="29"/>
      <c r="G22" s="29"/>
      <c r="H22" s="29"/>
      <c r="I22" s="29"/>
      <c r="J22" s="29"/>
      <c r="K22" s="21" t="e">
        <f t="shared" si="0"/>
        <v>#N/A</v>
      </c>
      <c r="L22" s="27" t="e">
        <f t="shared" si="1"/>
        <v>#N/A</v>
      </c>
    </row>
    <row r="23" spans="1:12" s="22" customFormat="1" ht="15.95" customHeight="1">
      <c r="A23" s="19">
        <v>1</v>
      </c>
      <c r="B23" s="19">
        <v>1</v>
      </c>
      <c r="C23" s="20">
        <v>19</v>
      </c>
      <c r="D23" s="72" t="s">
        <v>129</v>
      </c>
      <c r="E23" s="72" t="s">
        <v>130</v>
      </c>
      <c r="F23" s="29"/>
      <c r="G23" s="29"/>
      <c r="H23" s="29"/>
      <c r="I23" s="29"/>
      <c r="J23" s="29"/>
      <c r="K23" s="21" t="e">
        <f t="shared" si="0"/>
        <v>#N/A</v>
      </c>
      <c r="L23" s="27" t="e">
        <f t="shared" si="1"/>
        <v>#N/A</v>
      </c>
    </row>
    <row r="24" spans="1:12" s="22" customFormat="1" ht="15.95" customHeight="1">
      <c r="A24" s="19">
        <v>1</v>
      </c>
      <c r="B24" s="19">
        <v>1</v>
      </c>
      <c r="C24" s="20">
        <v>20</v>
      </c>
      <c r="D24" s="72" t="s">
        <v>131</v>
      </c>
      <c r="E24" s="72" t="s">
        <v>132</v>
      </c>
      <c r="F24" s="29"/>
      <c r="G24" s="29"/>
      <c r="H24" s="29"/>
      <c r="I24" s="29"/>
      <c r="J24" s="29"/>
      <c r="K24" s="21" t="e">
        <f t="shared" si="0"/>
        <v>#N/A</v>
      </c>
      <c r="L24" s="27" t="e">
        <f t="shared" si="1"/>
        <v>#N/A</v>
      </c>
    </row>
    <row r="25" spans="1:12" s="22" customFormat="1" ht="15.95" customHeight="1">
      <c r="A25" s="19">
        <v>1</v>
      </c>
      <c r="B25" s="19">
        <v>1</v>
      </c>
      <c r="C25" s="20">
        <v>21</v>
      </c>
      <c r="D25" s="72" t="s">
        <v>133</v>
      </c>
      <c r="E25" s="72" t="s">
        <v>134</v>
      </c>
      <c r="F25" s="29"/>
      <c r="G25" s="29"/>
      <c r="H25" s="29"/>
      <c r="I25" s="29"/>
      <c r="J25" s="29"/>
      <c r="K25" s="21" t="e">
        <f t="shared" si="0"/>
        <v>#N/A</v>
      </c>
      <c r="L25" s="27" t="e">
        <f t="shared" si="1"/>
        <v>#N/A</v>
      </c>
    </row>
    <row r="26" spans="1:12" s="22" customFormat="1" ht="15.95" customHeight="1">
      <c r="A26" s="19">
        <v>1</v>
      </c>
      <c r="B26" s="19">
        <v>1</v>
      </c>
      <c r="C26" s="20">
        <v>22</v>
      </c>
      <c r="D26" s="72" t="s">
        <v>135</v>
      </c>
      <c r="E26" s="72" t="s">
        <v>136</v>
      </c>
      <c r="F26" s="29"/>
      <c r="G26" s="29"/>
      <c r="H26" s="29"/>
      <c r="I26" s="29"/>
      <c r="J26" s="29"/>
      <c r="K26" s="21" t="e">
        <f t="shared" si="0"/>
        <v>#N/A</v>
      </c>
      <c r="L26" s="27" t="e">
        <f t="shared" si="1"/>
        <v>#N/A</v>
      </c>
    </row>
    <row r="27" spans="1:12" s="22" customFormat="1" ht="15.95" customHeight="1">
      <c r="A27" s="19">
        <v>1</v>
      </c>
      <c r="B27" s="19">
        <v>1</v>
      </c>
      <c r="C27" s="20">
        <v>23</v>
      </c>
      <c r="D27" s="72" t="s">
        <v>137</v>
      </c>
      <c r="E27" s="72" t="s">
        <v>138</v>
      </c>
      <c r="F27" s="29"/>
      <c r="G27" s="29"/>
      <c r="H27" s="29"/>
      <c r="I27" s="29"/>
      <c r="J27" s="29"/>
      <c r="K27" s="21" t="e">
        <f t="shared" si="0"/>
        <v>#N/A</v>
      </c>
      <c r="L27" s="27" t="e">
        <f t="shared" si="1"/>
        <v>#N/A</v>
      </c>
    </row>
    <row r="28" spans="1:12" s="22" customFormat="1" ht="15.95" customHeight="1">
      <c r="A28" s="19">
        <v>1</v>
      </c>
      <c r="B28" s="19">
        <v>1</v>
      </c>
      <c r="C28" s="20">
        <v>24</v>
      </c>
      <c r="D28" s="72" t="s">
        <v>139</v>
      </c>
      <c r="E28" s="72" t="s">
        <v>140</v>
      </c>
      <c r="F28" s="29"/>
      <c r="G28" s="29"/>
      <c r="H28" s="29"/>
      <c r="I28" s="29"/>
      <c r="J28" s="29"/>
      <c r="K28" s="21" t="e">
        <f t="shared" si="0"/>
        <v>#N/A</v>
      </c>
      <c r="L28" s="27" t="e">
        <f t="shared" si="1"/>
        <v>#N/A</v>
      </c>
    </row>
    <row r="29" spans="1:12" s="22" customFormat="1" ht="15.95" customHeight="1">
      <c r="A29" s="19">
        <v>1</v>
      </c>
      <c r="B29" s="19">
        <v>1</v>
      </c>
      <c r="C29" s="20">
        <v>25</v>
      </c>
      <c r="D29" s="72" t="s">
        <v>141</v>
      </c>
      <c r="E29" s="72" t="s">
        <v>142</v>
      </c>
      <c r="F29" s="29"/>
      <c r="G29" s="29"/>
      <c r="H29" s="29"/>
      <c r="I29" s="29"/>
      <c r="J29" s="29"/>
      <c r="K29" s="21" t="e">
        <f t="shared" si="0"/>
        <v>#N/A</v>
      </c>
      <c r="L29" s="27" t="e">
        <f t="shared" si="1"/>
        <v>#N/A</v>
      </c>
    </row>
    <row r="30" spans="1:12" s="22" customFormat="1" ht="15.95" customHeight="1">
      <c r="A30" s="19">
        <v>1</v>
      </c>
      <c r="B30" s="19">
        <v>1</v>
      </c>
      <c r="C30" s="20">
        <v>26</v>
      </c>
      <c r="D30" s="72" t="s">
        <v>143</v>
      </c>
      <c r="E30" s="72" t="s">
        <v>144</v>
      </c>
      <c r="F30" s="29"/>
      <c r="G30" s="29"/>
      <c r="H30" s="29"/>
      <c r="I30" s="29"/>
      <c r="J30" s="29"/>
      <c r="K30" s="21" t="e">
        <f t="shared" si="0"/>
        <v>#N/A</v>
      </c>
      <c r="L30" s="27" t="e">
        <f t="shared" si="1"/>
        <v>#N/A</v>
      </c>
    </row>
    <row r="31" spans="1:12" s="22" customFormat="1" ht="15.95" customHeight="1">
      <c r="A31" s="19">
        <v>1</v>
      </c>
      <c r="B31" s="19">
        <v>1</v>
      </c>
      <c r="C31" s="20">
        <v>27</v>
      </c>
      <c r="D31" s="72" t="s">
        <v>145</v>
      </c>
      <c r="E31" s="72" t="s">
        <v>146</v>
      </c>
      <c r="F31" s="29"/>
      <c r="G31" s="29"/>
      <c r="H31" s="29"/>
      <c r="I31" s="29"/>
      <c r="J31" s="29"/>
      <c r="K31" s="21" t="e">
        <f t="shared" si="0"/>
        <v>#N/A</v>
      </c>
      <c r="L31" s="27" t="e">
        <f t="shared" si="1"/>
        <v>#N/A</v>
      </c>
    </row>
    <row r="32" spans="1:12" ht="15.95" customHeight="1">
      <c r="A32" s="19">
        <v>1</v>
      </c>
      <c r="B32" s="19">
        <v>1</v>
      </c>
      <c r="C32" s="20">
        <v>28</v>
      </c>
      <c r="D32" s="72" t="s">
        <v>147</v>
      </c>
      <c r="E32" s="72" t="s">
        <v>148</v>
      </c>
      <c r="F32" s="29"/>
      <c r="G32" s="29"/>
      <c r="H32" s="29"/>
      <c r="I32" s="29"/>
      <c r="J32" s="29"/>
      <c r="K32" s="21" t="e">
        <f t="shared" ref="K32:K33" si="2">IF(J32="-","-",MODE(F32:J32))</f>
        <v>#N/A</v>
      </c>
      <c r="L32" s="27" t="e">
        <f t="shared" ref="L32:L33" si="3">IF(K32=3,"ดีเยี่ยม",IF(K32=2,"ดี",IF(K32=1,"พอใช้",IF(K32=0,"ปรับปรุง","-"))))</f>
        <v>#N/A</v>
      </c>
    </row>
    <row r="33" spans="1:12" ht="15.95" customHeight="1">
      <c r="A33" s="19">
        <v>1</v>
      </c>
      <c r="B33" s="19">
        <v>1</v>
      </c>
      <c r="C33" s="20">
        <v>29</v>
      </c>
      <c r="D33" s="72" t="s">
        <v>149</v>
      </c>
      <c r="E33" s="72" t="s">
        <v>150</v>
      </c>
      <c r="F33" s="29"/>
      <c r="G33" s="29"/>
      <c r="H33" s="29"/>
      <c r="I33" s="29"/>
      <c r="J33" s="29"/>
      <c r="K33" s="21" t="e">
        <f t="shared" si="2"/>
        <v>#N/A</v>
      </c>
      <c r="L33" s="27" t="e">
        <f t="shared" si="3"/>
        <v>#N/A</v>
      </c>
    </row>
    <row r="34" spans="1:12" ht="15.95" customHeight="1">
      <c r="A34" s="19">
        <v>1</v>
      </c>
      <c r="B34" s="19">
        <v>1</v>
      </c>
      <c r="C34" s="20">
        <v>30</v>
      </c>
      <c r="D34" s="72" t="s">
        <v>151</v>
      </c>
      <c r="E34" s="72" t="s">
        <v>152</v>
      </c>
      <c r="F34" s="29"/>
      <c r="G34" s="29"/>
      <c r="H34" s="29"/>
      <c r="I34" s="29"/>
      <c r="J34" s="29"/>
      <c r="K34" s="21" t="e">
        <f t="shared" ref="K34:K35" si="4">IF(J34="-","-",MODE(F34:J34))</f>
        <v>#N/A</v>
      </c>
      <c r="L34" s="27" t="e">
        <f t="shared" ref="L34:L35" si="5">IF(K34=3,"ดีเยี่ยม",IF(K34=2,"ดี",IF(K34=1,"พอใช้",IF(K34=0,"ปรับปรุง","-"))))</f>
        <v>#N/A</v>
      </c>
    </row>
    <row r="35" spans="1:12" ht="15.95" customHeight="1">
      <c r="A35" s="19">
        <v>1</v>
      </c>
      <c r="B35" s="19">
        <v>1</v>
      </c>
      <c r="C35" s="20">
        <v>31</v>
      </c>
      <c r="D35" s="72" t="s">
        <v>153</v>
      </c>
      <c r="E35" s="72" t="s">
        <v>154</v>
      </c>
      <c r="F35" s="29"/>
      <c r="G35" s="29"/>
      <c r="H35" s="29"/>
      <c r="I35" s="29"/>
      <c r="J35" s="29"/>
      <c r="K35" s="21" t="e">
        <f t="shared" si="4"/>
        <v>#N/A</v>
      </c>
      <c r="L35" s="27" t="e">
        <f t="shared" si="5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fitToWidth="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tabSelected="1" workbookViewId="0">
      <selection activeCell="F9" sqref="F9"/>
    </sheetView>
  </sheetViews>
  <sheetFormatPr defaultRowHeight="21"/>
  <cols>
    <col min="1" max="1" width="12.85546875" style="33" customWidth="1"/>
    <col min="2" max="11" width="7.7109375" style="33" customWidth="1"/>
    <col min="12" max="16384" width="9.140625" style="33"/>
  </cols>
  <sheetData>
    <row r="1" spans="1:29">
      <c r="A1" s="92" t="s">
        <v>155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73"/>
    </row>
    <row r="2" spans="1:2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29" s="38" customFormat="1"/>
    <row r="4" spans="1:29" s="38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37"/>
      <c r="M4" s="34"/>
      <c r="N4" s="34"/>
      <c r="O4" s="34"/>
      <c r="P4" s="34"/>
      <c r="Q4" s="34"/>
      <c r="R4" s="34"/>
      <c r="S4" s="34"/>
      <c r="T4" s="34"/>
      <c r="U4" s="34"/>
      <c r="V4" s="34"/>
      <c r="W4" s="37"/>
      <c r="X4" s="34"/>
      <c r="Y4" s="34"/>
      <c r="Z4" s="34"/>
      <c r="AA4" s="34"/>
      <c r="AB4" s="34"/>
      <c r="AC4" s="37"/>
    </row>
    <row r="5" spans="1:29" s="38" customFormat="1">
      <c r="A5" s="42" t="s">
        <v>58</v>
      </c>
      <c r="B5" s="93" t="s">
        <v>59</v>
      </c>
      <c r="C5" s="93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 s="38" customFormat="1">
      <c r="A6" s="43" t="s">
        <v>70</v>
      </c>
      <c r="B6" s="44">
        <f>COUNTIF('student m.1.1'!$F$5:$F$40,3)</f>
        <v>0</v>
      </c>
      <c r="C6" s="44" t="s">
        <v>15</v>
      </c>
      <c r="D6" s="44">
        <f>COUNTIF('student m.1.1'!$G$5:$G$40,3)</f>
        <v>0</v>
      </c>
      <c r="E6" s="44" t="s">
        <v>15</v>
      </c>
      <c r="F6" s="44">
        <f>COUNTIF('student m.1.1'!$H$5:$H$40,3)</f>
        <v>0</v>
      </c>
      <c r="G6" s="44" t="s">
        <v>15</v>
      </c>
      <c r="H6" s="44">
        <f>COUNTIF('student m.1.1'!$I$5:$I$40,3)</f>
        <v>0</v>
      </c>
      <c r="I6" s="44" t="s">
        <v>15</v>
      </c>
      <c r="J6" s="44">
        <f>COUNTIF('student m.1.1'!$J$5:$J$40,3)</f>
        <v>0</v>
      </c>
      <c r="K6" s="44" t="s">
        <v>15</v>
      </c>
      <c r="L6" s="36"/>
      <c r="M6" s="85"/>
      <c r="N6" s="86"/>
      <c r="O6" s="39"/>
      <c r="P6" s="85"/>
      <c r="Q6" s="86"/>
      <c r="R6" s="35"/>
      <c r="S6" s="85"/>
      <c r="T6" s="86"/>
      <c r="U6" s="37"/>
      <c r="V6" s="87"/>
      <c r="W6" s="86"/>
    </row>
    <row r="7" spans="1:29" s="38" customFormat="1">
      <c r="A7" s="43" t="s">
        <v>71</v>
      </c>
      <c r="B7" s="44">
        <f>COUNTIF('student m.1.1'!$F$3:$F$40,2)</f>
        <v>0</v>
      </c>
      <c r="C7" s="44" t="s">
        <v>15</v>
      </c>
      <c r="D7" s="44">
        <f>COUNTIF('student m.1.1'!$G$5:$G$40,2)</f>
        <v>0</v>
      </c>
      <c r="E7" s="44" t="s">
        <v>15</v>
      </c>
      <c r="F7" s="44">
        <f>COUNTIF('student m.1.1'!$H$5:$H$40,2)</f>
        <v>0</v>
      </c>
      <c r="G7" s="44" t="s">
        <v>15</v>
      </c>
      <c r="H7" s="44">
        <f>COUNTIF('student m.1.1'!$I$5:$I$40,2)</f>
        <v>0</v>
      </c>
      <c r="I7" s="44" t="s">
        <v>15</v>
      </c>
      <c r="J7" s="44">
        <f>COUNTIF('student m.1.1'!$J$5:$J$40,2)</f>
        <v>0</v>
      </c>
      <c r="K7" s="44" t="s">
        <v>15</v>
      </c>
      <c r="L7" s="40"/>
      <c r="M7" s="37"/>
      <c r="N7" s="37"/>
      <c r="O7" s="39"/>
      <c r="P7" s="37"/>
      <c r="Q7" s="37"/>
      <c r="R7" s="35"/>
      <c r="S7" s="37"/>
      <c r="T7" s="37"/>
      <c r="U7" s="37"/>
      <c r="V7" s="41"/>
      <c r="W7" s="41"/>
    </row>
    <row r="8" spans="1:29" s="38" customFormat="1">
      <c r="A8" s="43" t="s">
        <v>72</v>
      </c>
      <c r="B8" s="44">
        <f>COUNTIF('student m.1.1'!$F$5:$F$40,1)</f>
        <v>0</v>
      </c>
      <c r="C8" s="44" t="s">
        <v>15</v>
      </c>
      <c r="D8" s="44">
        <f>COUNTIF('student m.1.1'!$G$5:$G$40,1)</f>
        <v>0</v>
      </c>
      <c r="E8" s="44" t="s">
        <v>15</v>
      </c>
      <c r="F8" s="44">
        <f>COUNTIF('student m.1.1'!$H$5:$H$40,1)</f>
        <v>0</v>
      </c>
      <c r="G8" s="44" t="s">
        <v>15</v>
      </c>
      <c r="H8" s="44">
        <f>COUNTIF('student m.1.1'!$I$5:$I$40,1)</f>
        <v>0</v>
      </c>
      <c r="I8" s="44" t="s">
        <v>15</v>
      </c>
      <c r="J8" s="44">
        <f>COUNTIF('student m.1.1'!$J$5:$J$40,1)</f>
        <v>0</v>
      </c>
      <c r="K8" s="44" t="s">
        <v>15</v>
      </c>
      <c r="L8" s="40"/>
      <c r="M8" s="85"/>
      <c r="N8" s="86"/>
      <c r="O8" s="39"/>
      <c r="P8" s="85"/>
      <c r="Q8" s="86"/>
      <c r="R8" s="35"/>
      <c r="S8" s="85"/>
      <c r="T8" s="86"/>
      <c r="U8" s="37"/>
      <c r="V8" s="87"/>
      <c r="W8" s="86"/>
    </row>
    <row r="9" spans="1:29" s="38" customFormat="1">
      <c r="A9" s="43" t="s">
        <v>73</v>
      </c>
      <c r="B9" s="44">
        <f>COUNTIF('student m.1.1'!$F$5:$F$40,0)</f>
        <v>0</v>
      </c>
      <c r="C9" s="44" t="s">
        <v>15</v>
      </c>
      <c r="D9" s="44">
        <f>COUNTIF('student m.1.1'!$G$5:$G$40,0)</f>
        <v>0</v>
      </c>
      <c r="E9" s="44" t="s">
        <v>15</v>
      </c>
      <c r="F9" s="44">
        <f>COUNTIF('student m.1.1'!$H$5:$H$40,0)</f>
        <v>0</v>
      </c>
      <c r="G9" s="44" t="s">
        <v>15</v>
      </c>
      <c r="H9" s="44">
        <f>COUNTIF('student m.1.1'!$I$5:$I$40,0)</f>
        <v>0</v>
      </c>
      <c r="I9" s="44" t="s">
        <v>15</v>
      </c>
      <c r="J9" s="44">
        <f>COUNTIF('student m.1.1'!$J$5:$J$40,0)</f>
        <v>0</v>
      </c>
      <c r="K9" s="44" t="s">
        <v>15</v>
      </c>
      <c r="L9" s="40"/>
      <c r="M9" s="37"/>
      <c r="N9" s="37"/>
      <c r="O9" s="39"/>
      <c r="P9" s="37"/>
      <c r="Q9" s="37"/>
      <c r="R9" s="35"/>
      <c r="S9" s="37"/>
      <c r="T9" s="37"/>
      <c r="U9" s="37"/>
      <c r="V9" s="41"/>
      <c r="W9" s="41"/>
    </row>
    <row r="10" spans="1:29" s="38" customFormat="1">
      <c r="A10" s="37"/>
      <c r="B10" s="35"/>
      <c r="C10" s="40"/>
      <c r="D10" s="37"/>
      <c r="E10" s="37"/>
      <c r="F10" s="37"/>
      <c r="G10" s="39"/>
      <c r="H10" s="37"/>
      <c r="I10" s="37"/>
      <c r="J10" s="37"/>
      <c r="K10" s="37"/>
      <c r="L10" s="35"/>
      <c r="M10" s="37"/>
      <c r="N10" s="37"/>
      <c r="O10" s="37"/>
      <c r="P10" s="37"/>
      <c r="Q10" s="41"/>
      <c r="R10" s="40"/>
      <c r="S10" s="85"/>
      <c r="T10" s="86"/>
      <c r="U10" s="39"/>
      <c r="V10" s="85"/>
      <c r="W10" s="86"/>
      <c r="X10" s="35"/>
      <c r="Y10" s="85"/>
      <c r="Z10" s="86"/>
      <c r="AA10" s="37"/>
      <c r="AB10" s="87"/>
      <c r="AC10" s="86"/>
    </row>
    <row r="11" spans="1:29" s="38" customFormat="1">
      <c r="A11" s="35"/>
      <c r="B11" s="35"/>
      <c r="C11" s="35"/>
      <c r="D11" s="35"/>
      <c r="E11" s="35"/>
      <c r="F11" s="35"/>
      <c r="G11" s="40"/>
      <c r="H11" s="37"/>
      <c r="I11" s="37"/>
      <c r="J11" s="39"/>
      <c r="K11" s="37"/>
      <c r="L11" s="37"/>
      <c r="M11" s="35"/>
      <c r="N11" s="37"/>
      <c r="O11" s="37"/>
      <c r="P11" s="37"/>
      <c r="Q11" s="41"/>
      <c r="R11" s="41"/>
    </row>
    <row r="12" spans="1:29" s="38" customFormat="1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 s="38" customFormat="1">
      <c r="A13" s="89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38" customFormat="1">
      <c r="A14" s="45">
        <f>COUNTA('student m.1.1'!L5:L40)</f>
        <v>31</v>
      </c>
      <c r="B14" s="89">
        <f>COUNTIF('student m.1.1'!$K$5:$K$40,3)</f>
        <v>0</v>
      </c>
      <c r="C14" s="89"/>
      <c r="D14" s="89">
        <f>COUNTIF('student m.1.1'!$K$5:$K$40,2)</f>
        <v>0</v>
      </c>
      <c r="E14" s="89"/>
      <c r="F14" s="89">
        <f>COUNTIF('student m.1.1'!$K$5:$K$40,1)</f>
        <v>0</v>
      </c>
      <c r="G14" s="89"/>
      <c r="H14" s="89">
        <f>COUNTIF('student m.1.1'!$K$5:$K$40,0)</f>
        <v>0</v>
      </c>
      <c r="I14" s="89"/>
    </row>
    <row r="15" spans="1:29" s="38" customFormat="1">
      <c r="A15" s="45" t="s">
        <v>16</v>
      </c>
      <c r="B15" s="90">
        <f>(B14*100)/$A$14</f>
        <v>0</v>
      </c>
      <c r="C15" s="90"/>
      <c r="D15" s="90">
        <f t="shared" ref="D15" si="0">(D14*100)/$A$14</f>
        <v>0</v>
      </c>
      <c r="E15" s="90"/>
      <c r="F15" s="90">
        <f t="shared" ref="F15" si="1">(F14*100)/$A$14</f>
        <v>0</v>
      </c>
      <c r="G15" s="90"/>
      <c r="H15" s="90">
        <f t="shared" ref="H15" si="2">(H14*100)/$A$14</f>
        <v>0</v>
      </c>
      <c r="I15" s="90"/>
    </row>
    <row r="16" spans="1:29" s="38" customFormat="1">
      <c r="B16" s="88"/>
      <c r="C16" s="88"/>
    </row>
    <row r="17" s="38" customFormat="1"/>
    <row r="18" s="38" customFormat="1"/>
    <row r="19" s="38" customFormat="1"/>
  </sheetData>
  <sheetProtection sheet="1" objects="1" scenarios="1"/>
  <mergeCells count="35">
    <mergeCell ref="A1:K1"/>
    <mergeCell ref="B15:C15"/>
    <mergeCell ref="B12:I12"/>
    <mergeCell ref="A12:A13"/>
    <mergeCell ref="F13:G13"/>
    <mergeCell ref="H13:I13"/>
    <mergeCell ref="F14:G14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4"/>
  <sheetViews>
    <sheetView topLeftCell="A16" workbookViewId="0">
      <selection activeCell="E46" sqref="E46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79" t="s">
        <v>156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0" t="s">
        <v>56</v>
      </c>
      <c r="B3" s="80" t="s">
        <v>4</v>
      </c>
      <c r="C3" s="83" t="s">
        <v>6</v>
      </c>
      <c r="D3" s="80" t="s">
        <v>5</v>
      </c>
      <c r="E3" s="84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0" t="s">
        <v>13</v>
      </c>
      <c r="L3" s="80" t="s">
        <v>14</v>
      </c>
    </row>
    <row r="4" spans="1:12" ht="15" customHeight="1">
      <c r="A4" s="82"/>
      <c r="B4" s="82"/>
      <c r="C4" s="81"/>
      <c r="D4" s="81"/>
      <c r="E4" s="82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1"/>
      <c r="L4" s="81"/>
    </row>
    <row r="5" spans="1:12" ht="15.95" customHeight="1">
      <c r="A5" s="23">
        <v>1</v>
      </c>
      <c r="B5" s="23">
        <v>2</v>
      </c>
      <c r="C5" s="70">
        <v>1</v>
      </c>
      <c r="D5" s="72" t="s">
        <v>157</v>
      </c>
      <c r="E5" s="72" t="s">
        <v>158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2</v>
      </c>
      <c r="C6" s="70">
        <v>2</v>
      </c>
      <c r="D6" s="72" t="s">
        <v>159</v>
      </c>
      <c r="E6" s="72" t="s">
        <v>160</v>
      </c>
      <c r="F6" s="71"/>
      <c r="G6" s="71"/>
      <c r="H6" s="71"/>
      <c r="I6" s="71"/>
      <c r="J6" s="71"/>
      <c r="K6" s="24" t="e">
        <f t="shared" ref="K6:K25" si="0">IF(J6="-","-",MODE(F6:J6))</f>
        <v>#N/A</v>
      </c>
      <c r="L6" s="24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2</v>
      </c>
      <c r="C7" s="70">
        <v>3</v>
      </c>
      <c r="D7" s="72" t="s">
        <v>161</v>
      </c>
      <c r="E7" s="72" t="s">
        <v>162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2</v>
      </c>
      <c r="C8" s="70">
        <v>4</v>
      </c>
      <c r="D8" s="72" t="s">
        <v>163</v>
      </c>
      <c r="E8" s="72" t="s">
        <v>164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2</v>
      </c>
      <c r="C9" s="70">
        <v>5</v>
      </c>
      <c r="D9" s="72" t="s">
        <v>165</v>
      </c>
      <c r="E9" s="72" t="s">
        <v>166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2</v>
      </c>
      <c r="C10" s="70">
        <v>6</v>
      </c>
      <c r="D10" s="72" t="s">
        <v>167</v>
      </c>
      <c r="E10" s="72" t="s">
        <v>168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2</v>
      </c>
      <c r="C11" s="70">
        <v>7</v>
      </c>
      <c r="D11" s="72" t="s">
        <v>169</v>
      </c>
      <c r="E11" s="72" t="s">
        <v>170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3">
        <v>2</v>
      </c>
      <c r="C12" s="70">
        <v>8</v>
      </c>
      <c r="D12" s="72" t="s">
        <v>171</v>
      </c>
      <c r="E12" s="72" t="s">
        <v>172</v>
      </c>
      <c r="F12" s="71"/>
      <c r="G12" s="71"/>
      <c r="H12" s="71"/>
      <c r="I12" s="71"/>
      <c r="J12" s="71"/>
      <c r="K12" s="24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25">
        <v>2</v>
      </c>
      <c r="C13" s="26">
        <v>9</v>
      </c>
      <c r="D13" s="72" t="s">
        <v>173</v>
      </c>
      <c r="E13" s="72" t="s">
        <v>174</v>
      </c>
      <c r="F13" s="71"/>
      <c r="G13" s="71"/>
      <c r="H13" s="71"/>
      <c r="I13" s="71"/>
      <c r="J13" s="71"/>
      <c r="K13" s="27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19">
        <v>2</v>
      </c>
      <c r="C14" s="20">
        <v>10</v>
      </c>
      <c r="D14" s="72" t="s">
        <v>175</v>
      </c>
      <c r="E14" s="72" t="s">
        <v>176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19">
        <v>2</v>
      </c>
      <c r="C15" s="20">
        <v>11</v>
      </c>
      <c r="D15" s="72" t="s">
        <v>177</v>
      </c>
      <c r="E15" s="72" t="s">
        <v>178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19">
        <v>2</v>
      </c>
      <c r="C16" s="20">
        <v>12</v>
      </c>
      <c r="D16" s="72" t="s">
        <v>179</v>
      </c>
      <c r="E16" s="72" t="s">
        <v>180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19">
        <v>2</v>
      </c>
      <c r="C17" s="20">
        <v>13</v>
      </c>
      <c r="D17" s="72" t="s">
        <v>181</v>
      </c>
      <c r="E17" s="72" t="s">
        <v>182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19">
        <v>2</v>
      </c>
      <c r="C18" s="20">
        <v>14</v>
      </c>
      <c r="D18" s="72" t="s">
        <v>183</v>
      </c>
      <c r="E18" s="72" t="s">
        <v>184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19">
        <v>2</v>
      </c>
      <c r="C19" s="20">
        <v>15</v>
      </c>
      <c r="D19" s="72" t="s">
        <v>185</v>
      </c>
      <c r="E19" s="72" t="s">
        <v>186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19">
        <v>2</v>
      </c>
      <c r="C20" s="20">
        <v>16</v>
      </c>
      <c r="D20" s="72" t="s">
        <v>187</v>
      </c>
      <c r="E20" s="72" t="s">
        <v>188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19">
        <v>2</v>
      </c>
      <c r="C21" s="20">
        <v>17</v>
      </c>
      <c r="D21" s="72" t="s">
        <v>189</v>
      </c>
      <c r="E21" s="72" t="s">
        <v>190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19">
        <v>2</v>
      </c>
      <c r="C22" s="20">
        <v>18</v>
      </c>
      <c r="D22" s="72" t="s">
        <v>191</v>
      </c>
      <c r="E22" s="72" t="s">
        <v>192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19">
        <v>2</v>
      </c>
      <c r="C23" s="20">
        <v>19</v>
      </c>
      <c r="D23" s="72" t="s">
        <v>193</v>
      </c>
      <c r="E23" s="72" t="s">
        <v>194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19">
        <v>2</v>
      </c>
      <c r="C24" s="20">
        <v>20</v>
      </c>
      <c r="D24" s="72" t="s">
        <v>195</v>
      </c>
      <c r="E24" s="72" t="s">
        <v>196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19">
        <v>2</v>
      </c>
      <c r="C25" s="20">
        <v>21</v>
      </c>
      <c r="D25" s="72" t="s">
        <v>197</v>
      </c>
      <c r="E25" s="72" t="s">
        <v>198</v>
      </c>
      <c r="F25" s="71"/>
      <c r="G25" s="71"/>
      <c r="H25" s="71"/>
      <c r="I25" s="71"/>
      <c r="J25" s="71"/>
      <c r="K25" s="21" t="e">
        <f t="shared" si="0"/>
        <v>#N/A</v>
      </c>
      <c r="L25" s="24" t="e">
        <f t="shared" si="1"/>
        <v>#N/A</v>
      </c>
    </row>
    <row r="26" spans="1:12" ht="18.75">
      <c r="A26" s="23">
        <v>1</v>
      </c>
      <c r="B26" s="19">
        <v>2</v>
      </c>
      <c r="C26" s="20">
        <v>22</v>
      </c>
      <c r="D26" s="72" t="s">
        <v>199</v>
      </c>
      <c r="E26" s="72" t="s">
        <v>200</v>
      </c>
      <c r="F26" s="71"/>
      <c r="G26" s="71"/>
      <c r="H26" s="71"/>
      <c r="I26" s="71"/>
      <c r="J26" s="71"/>
      <c r="K26" s="21" t="e">
        <f t="shared" ref="K26:K33" si="2">IF(J26="-","-",MODE(F26:J26))</f>
        <v>#N/A</v>
      </c>
      <c r="L26" s="24" t="e">
        <f t="shared" ref="L26:L33" si="3">IF(K26=3,"ดีเยี่ยม",IF(K26=2,"ดี",IF(K26=1,"พอใช้",IF(K26=0,"ปรับปรุง","-"))))</f>
        <v>#N/A</v>
      </c>
    </row>
    <row r="27" spans="1:12" ht="18.75">
      <c r="A27" s="23">
        <v>1</v>
      </c>
      <c r="B27" s="19">
        <v>2</v>
      </c>
      <c r="C27" s="20">
        <v>23</v>
      </c>
      <c r="D27" s="72" t="s">
        <v>201</v>
      </c>
      <c r="E27" s="72" t="s">
        <v>202</v>
      </c>
      <c r="F27" s="71"/>
      <c r="G27" s="71"/>
      <c r="H27" s="71"/>
      <c r="I27" s="71"/>
      <c r="J27" s="71"/>
      <c r="K27" s="21" t="e">
        <f t="shared" si="2"/>
        <v>#N/A</v>
      </c>
      <c r="L27" s="24" t="e">
        <f t="shared" si="3"/>
        <v>#N/A</v>
      </c>
    </row>
    <row r="28" spans="1:12" ht="18.75">
      <c r="A28" s="23">
        <v>1</v>
      </c>
      <c r="B28" s="19">
        <v>2</v>
      </c>
      <c r="C28" s="20">
        <v>24</v>
      </c>
      <c r="D28" s="72" t="s">
        <v>203</v>
      </c>
      <c r="E28" s="72" t="s">
        <v>204</v>
      </c>
      <c r="F28" s="71"/>
      <c r="G28" s="71"/>
      <c r="H28" s="71"/>
      <c r="I28" s="71"/>
      <c r="J28" s="71"/>
      <c r="K28" s="21" t="e">
        <f t="shared" si="2"/>
        <v>#N/A</v>
      </c>
      <c r="L28" s="24" t="e">
        <f t="shared" si="3"/>
        <v>#N/A</v>
      </c>
    </row>
    <row r="29" spans="1:12" ht="18.75">
      <c r="A29" s="23">
        <v>1</v>
      </c>
      <c r="B29" s="19">
        <v>2</v>
      </c>
      <c r="C29" s="20">
        <v>25</v>
      </c>
      <c r="D29" s="72" t="s">
        <v>205</v>
      </c>
      <c r="E29" s="72" t="s">
        <v>206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19">
        <v>2</v>
      </c>
      <c r="C30" s="20">
        <v>26</v>
      </c>
      <c r="D30" s="72" t="s">
        <v>207</v>
      </c>
      <c r="E30" s="72" t="s">
        <v>208</v>
      </c>
      <c r="F30" s="71"/>
      <c r="G30" s="71"/>
      <c r="H30" s="71"/>
      <c r="I30" s="71"/>
      <c r="J30" s="71"/>
      <c r="K30" s="21" t="e">
        <f t="shared" si="2"/>
        <v>#N/A</v>
      </c>
      <c r="L30" s="24" t="e">
        <f t="shared" si="3"/>
        <v>#N/A</v>
      </c>
    </row>
    <row r="31" spans="1:12" ht="18.75">
      <c r="A31" s="23">
        <v>1</v>
      </c>
      <c r="B31" s="19">
        <v>2</v>
      </c>
      <c r="C31" s="20">
        <v>27</v>
      </c>
      <c r="D31" s="72" t="s">
        <v>209</v>
      </c>
      <c r="E31" s="72" t="s">
        <v>210</v>
      </c>
      <c r="F31" s="71"/>
      <c r="G31" s="71"/>
      <c r="H31" s="71"/>
      <c r="I31" s="71"/>
      <c r="J31" s="71"/>
      <c r="K31" s="21" t="e">
        <f t="shared" si="2"/>
        <v>#N/A</v>
      </c>
      <c r="L31" s="24" t="e">
        <f t="shared" si="3"/>
        <v>#N/A</v>
      </c>
    </row>
    <row r="32" spans="1:12" ht="18.75">
      <c r="A32" s="23">
        <v>1</v>
      </c>
      <c r="B32" s="19">
        <v>2</v>
      </c>
      <c r="C32" s="20">
        <v>28</v>
      </c>
      <c r="D32" s="72" t="s">
        <v>211</v>
      </c>
      <c r="E32" s="72" t="s">
        <v>212</v>
      </c>
      <c r="F32" s="71"/>
      <c r="G32" s="71"/>
      <c r="H32" s="71"/>
      <c r="I32" s="71"/>
      <c r="J32" s="71"/>
      <c r="K32" s="21" t="e">
        <f t="shared" si="2"/>
        <v>#N/A</v>
      </c>
      <c r="L32" s="24" t="e">
        <f t="shared" si="3"/>
        <v>#N/A</v>
      </c>
    </row>
    <row r="33" spans="1:12" ht="18.75">
      <c r="A33" s="23">
        <v>1</v>
      </c>
      <c r="B33" s="19">
        <v>2</v>
      </c>
      <c r="C33" s="20">
        <v>29</v>
      </c>
      <c r="D33" s="72" t="s">
        <v>213</v>
      </c>
      <c r="E33" s="72" t="s">
        <v>214</v>
      </c>
      <c r="F33" s="71"/>
      <c r="G33" s="71"/>
      <c r="H33" s="71"/>
      <c r="I33" s="71"/>
      <c r="J33" s="71"/>
      <c r="K33" s="21" t="e">
        <f t="shared" si="2"/>
        <v>#N/A</v>
      </c>
      <c r="L33" s="24" t="e">
        <f t="shared" si="3"/>
        <v>#N/A</v>
      </c>
    </row>
    <row r="34" spans="1:12" ht="18.75">
      <c r="A34" s="23">
        <v>1</v>
      </c>
      <c r="B34" s="19">
        <v>2</v>
      </c>
      <c r="C34" s="20">
        <v>30</v>
      </c>
      <c r="D34" s="72" t="s">
        <v>215</v>
      </c>
      <c r="E34" s="72" t="s">
        <v>216</v>
      </c>
      <c r="F34" s="71"/>
      <c r="G34" s="71"/>
      <c r="H34" s="71"/>
      <c r="I34" s="71"/>
      <c r="J34" s="71"/>
      <c r="K34" s="21" t="e">
        <f t="shared" ref="K34" si="4">IF(J34="-","-",MODE(F34:J34))</f>
        <v>#N/A</v>
      </c>
      <c r="L34" s="24" t="e">
        <f t="shared" ref="L34" si="5">IF(K34=3,"ดีเยี่ยม",IF(K34=2,"ดี",IF(K34=1,"พอใช้",IF(K34=0,"ปรับปรุง","-"))))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K17" sqref="K17"/>
    </sheetView>
  </sheetViews>
  <sheetFormatPr defaultRowHeight="21"/>
  <cols>
    <col min="1" max="1" width="12.85546875" style="11" customWidth="1"/>
    <col min="2" max="11" width="7.28515625" style="11" customWidth="1"/>
    <col min="12" max="16384" width="9.140625" style="11"/>
  </cols>
  <sheetData>
    <row r="1" spans="1:29">
      <c r="A1" s="92" t="s">
        <v>217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73"/>
    </row>
    <row r="2" spans="1:2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4" spans="1:29" s="50" customFormat="1">
      <c r="A4" s="102" t="s">
        <v>57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49"/>
      <c r="M4" s="46"/>
      <c r="N4" s="46"/>
      <c r="O4" s="46"/>
      <c r="P4" s="46"/>
      <c r="Q4" s="46"/>
      <c r="R4" s="46"/>
      <c r="S4" s="46"/>
      <c r="T4" s="46"/>
      <c r="U4" s="46"/>
      <c r="V4" s="46"/>
      <c r="W4" s="49"/>
      <c r="X4" s="46"/>
      <c r="Y4" s="46"/>
      <c r="Z4" s="46"/>
      <c r="AA4" s="46"/>
      <c r="AB4" s="46"/>
      <c r="AC4" s="49"/>
    </row>
    <row r="5" spans="1:29" s="50" customFormat="1">
      <c r="A5" s="54" t="s">
        <v>58</v>
      </c>
      <c r="B5" s="103" t="s">
        <v>59</v>
      </c>
      <c r="C5" s="103"/>
      <c r="D5" s="95" t="s">
        <v>60</v>
      </c>
      <c r="E5" s="95"/>
      <c r="F5" s="95" t="s">
        <v>61</v>
      </c>
      <c r="G5" s="95"/>
      <c r="H5" s="95" t="s">
        <v>62</v>
      </c>
      <c r="I5" s="95"/>
      <c r="J5" s="95" t="s">
        <v>63</v>
      </c>
      <c r="K5" s="95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9" s="50" customFormat="1">
      <c r="A6" s="56" t="s">
        <v>70</v>
      </c>
      <c r="B6" s="57">
        <f>COUNTIF('student m.1.2'!$F$5:$F$40,3)</f>
        <v>0</v>
      </c>
      <c r="C6" s="57" t="s">
        <v>15</v>
      </c>
      <c r="D6" s="57">
        <f>COUNTIF('student m.1.2'!$G$5:$G$40,3)</f>
        <v>0</v>
      </c>
      <c r="E6" s="57" t="s">
        <v>15</v>
      </c>
      <c r="F6" s="57">
        <f>COUNTIF('student m.1.2'!$H$5:$H$40,3)</f>
        <v>0</v>
      </c>
      <c r="G6" s="57" t="s">
        <v>15</v>
      </c>
      <c r="H6" s="57">
        <f>COUNTIF('student m.1.2'!$I$5:$I$40,3)</f>
        <v>0</v>
      </c>
      <c r="I6" s="57" t="s">
        <v>15</v>
      </c>
      <c r="J6" s="57">
        <f>COUNTIF('student m.1.2'!$J$5:$J$40,3)</f>
        <v>0</v>
      </c>
      <c r="K6" s="57" t="s">
        <v>15</v>
      </c>
      <c r="L6" s="48"/>
      <c r="M6" s="96"/>
      <c r="N6" s="97"/>
      <c r="O6" s="51"/>
      <c r="P6" s="96"/>
      <c r="Q6" s="97"/>
      <c r="R6" s="47"/>
      <c r="S6" s="96"/>
      <c r="T6" s="97"/>
      <c r="U6" s="49"/>
      <c r="V6" s="98"/>
      <c r="W6" s="97"/>
    </row>
    <row r="7" spans="1:29" s="50" customFormat="1">
      <c r="A7" s="56" t="s">
        <v>71</v>
      </c>
      <c r="B7" s="57">
        <f>COUNTIF('student m.1.2'!$F$5:$F$40,2)</f>
        <v>0</v>
      </c>
      <c r="C7" s="57" t="s">
        <v>15</v>
      </c>
      <c r="D7" s="57">
        <f>COUNTIF('student m.1.2'!$G$5:$G$40,2)</f>
        <v>0</v>
      </c>
      <c r="E7" s="57" t="s">
        <v>15</v>
      </c>
      <c r="F7" s="57">
        <f>COUNTIF('student m.1.2'!$H$5:$H$40,2)</f>
        <v>0</v>
      </c>
      <c r="G7" s="57" t="s">
        <v>15</v>
      </c>
      <c r="H7" s="57">
        <f>COUNTIF('student m.1.2'!$I$5:$I$40,2)</f>
        <v>0</v>
      </c>
      <c r="I7" s="57" t="s">
        <v>15</v>
      </c>
      <c r="J7" s="57">
        <f>COUNTIF('student m.1.2'!$J$5:$J$40,2)</f>
        <v>0</v>
      </c>
      <c r="K7" s="57" t="s">
        <v>15</v>
      </c>
      <c r="L7" s="52"/>
      <c r="M7" s="49"/>
      <c r="N7" s="49"/>
      <c r="O7" s="51"/>
      <c r="P7" s="49"/>
      <c r="Q7" s="49"/>
      <c r="R7" s="47"/>
      <c r="S7" s="49"/>
      <c r="T7" s="49"/>
      <c r="U7" s="49"/>
      <c r="V7" s="53"/>
      <c r="W7" s="53"/>
    </row>
    <row r="8" spans="1:29" s="50" customFormat="1">
      <c r="A8" s="56" t="s">
        <v>72</v>
      </c>
      <c r="B8" s="57">
        <f>COUNTIF('student m.1.2'!$F$5:$F$40,1)</f>
        <v>0</v>
      </c>
      <c r="C8" s="57" t="s">
        <v>15</v>
      </c>
      <c r="D8" s="57">
        <f>COUNTIF('student m.1.2'!$G$5:$G$40,1)</f>
        <v>0</v>
      </c>
      <c r="E8" s="57" t="s">
        <v>15</v>
      </c>
      <c r="F8" s="57">
        <f>COUNTIF('student m.1.2'!$H$5:$H$40,1)</f>
        <v>0</v>
      </c>
      <c r="G8" s="57" t="s">
        <v>15</v>
      </c>
      <c r="H8" s="57">
        <f>COUNTIF('student m.1.2'!$I$5:$I$40,1)</f>
        <v>0</v>
      </c>
      <c r="I8" s="57" t="s">
        <v>15</v>
      </c>
      <c r="J8" s="57">
        <f>COUNTIF('student m.1.2'!$J$5:$J$40,1)</f>
        <v>0</v>
      </c>
      <c r="K8" s="57" t="s">
        <v>15</v>
      </c>
      <c r="L8" s="52"/>
      <c r="M8" s="96"/>
      <c r="N8" s="97"/>
      <c r="O8" s="51"/>
      <c r="P8" s="96"/>
      <c r="Q8" s="97"/>
      <c r="R8" s="47"/>
      <c r="S8" s="96"/>
      <c r="T8" s="97"/>
      <c r="U8" s="49"/>
      <c r="V8" s="98"/>
      <c r="W8" s="97"/>
    </row>
    <row r="9" spans="1:29" s="50" customFormat="1">
      <c r="A9" s="56" t="s">
        <v>73</v>
      </c>
      <c r="B9" s="57">
        <f>COUNTIF('student m.1.2'!$F$5:$F$40,0)</f>
        <v>0</v>
      </c>
      <c r="C9" s="57" t="s">
        <v>15</v>
      </c>
      <c r="D9" s="57">
        <f>COUNTIF('student m.1.2'!$G$5:$G$40,0)</f>
        <v>0</v>
      </c>
      <c r="E9" s="57" t="s">
        <v>15</v>
      </c>
      <c r="F9" s="57">
        <f>COUNTIF('student m.1.2'!$H$5:$H$40,0)</f>
        <v>0</v>
      </c>
      <c r="G9" s="57" t="s">
        <v>15</v>
      </c>
      <c r="H9" s="57">
        <f>COUNTIF('student m.1.2'!$I$5:$I$40,0)</f>
        <v>0</v>
      </c>
      <c r="I9" s="57" t="s">
        <v>15</v>
      </c>
      <c r="J9" s="57">
        <f>COUNTIF('student m.1.2'!$J$5:$J$40,0)</f>
        <v>0</v>
      </c>
      <c r="K9" s="57" t="s">
        <v>15</v>
      </c>
      <c r="L9" s="52"/>
      <c r="M9" s="49"/>
      <c r="N9" s="49"/>
      <c r="O9" s="51"/>
      <c r="P9" s="49"/>
      <c r="Q9" s="49"/>
      <c r="R9" s="47"/>
      <c r="S9" s="49"/>
      <c r="T9" s="49"/>
      <c r="U9" s="49"/>
      <c r="V9" s="53"/>
      <c r="W9" s="53"/>
    </row>
    <row r="10" spans="1:29" s="50" customFormat="1">
      <c r="A10" s="49"/>
      <c r="B10" s="47"/>
      <c r="C10" s="52"/>
      <c r="D10" s="49"/>
      <c r="E10" s="49"/>
      <c r="F10" s="49"/>
      <c r="G10" s="51"/>
      <c r="H10" s="49"/>
      <c r="I10" s="49"/>
      <c r="J10" s="49"/>
      <c r="K10" s="49"/>
      <c r="L10" s="47"/>
      <c r="M10" s="49"/>
      <c r="N10" s="49"/>
      <c r="O10" s="49"/>
      <c r="P10" s="49"/>
      <c r="Q10" s="53"/>
      <c r="R10" s="52"/>
      <c r="S10" s="96"/>
      <c r="T10" s="97"/>
      <c r="U10" s="51"/>
      <c r="V10" s="96"/>
      <c r="W10" s="97"/>
      <c r="X10" s="47"/>
      <c r="Y10" s="96"/>
      <c r="Z10" s="97"/>
      <c r="AA10" s="49"/>
      <c r="AB10" s="98"/>
      <c r="AC10" s="97"/>
    </row>
    <row r="11" spans="1:29" s="50" customFormat="1">
      <c r="A11" s="47"/>
      <c r="B11" s="47"/>
      <c r="C11" s="47"/>
      <c r="D11" s="47"/>
      <c r="E11" s="47"/>
      <c r="F11" s="47"/>
      <c r="G11" s="52"/>
      <c r="H11" s="49"/>
      <c r="I11" s="49"/>
      <c r="J11" s="51"/>
      <c r="K11" s="49"/>
      <c r="L11" s="49"/>
      <c r="M11" s="47"/>
      <c r="N11" s="49"/>
      <c r="O11" s="49"/>
      <c r="P11" s="49"/>
      <c r="Q11" s="53"/>
      <c r="R11" s="53"/>
    </row>
    <row r="12" spans="1:29" s="50" customFormat="1">
      <c r="A12" s="95" t="s">
        <v>69</v>
      </c>
      <c r="B12" s="95" t="s">
        <v>68</v>
      </c>
      <c r="C12" s="95"/>
      <c r="D12" s="95"/>
      <c r="E12" s="95"/>
      <c r="F12" s="95"/>
      <c r="G12" s="95"/>
      <c r="H12" s="95"/>
      <c r="I12" s="95"/>
      <c r="J12" s="52"/>
      <c r="K12" s="52"/>
      <c r="L12" s="52"/>
      <c r="M12" s="52"/>
      <c r="N12" s="52"/>
      <c r="O12" s="52"/>
      <c r="P12" s="52"/>
      <c r="Q12" s="52"/>
      <c r="R12" s="52"/>
    </row>
    <row r="13" spans="1:29" s="50" customFormat="1">
      <c r="A13" s="95"/>
      <c r="B13" s="99" t="s">
        <v>64</v>
      </c>
      <c r="C13" s="99"/>
      <c r="D13" s="99" t="s">
        <v>65</v>
      </c>
      <c r="E13" s="99"/>
      <c r="F13" s="99" t="s">
        <v>66</v>
      </c>
      <c r="G13" s="99"/>
      <c r="H13" s="99" t="s">
        <v>67</v>
      </c>
      <c r="I13" s="99"/>
    </row>
    <row r="14" spans="1:29" s="50" customFormat="1">
      <c r="A14" s="45">
        <f>COUNTA('student m.1.2'!L5:L40)</f>
        <v>30</v>
      </c>
      <c r="B14" s="95">
        <f>COUNTIF('student m.1.2'!$K$5:$K$40,3)</f>
        <v>0</v>
      </c>
      <c r="C14" s="95"/>
      <c r="D14" s="95">
        <f>COUNTIF('student m.1.2'!$K$5:$K$40,2)</f>
        <v>0</v>
      </c>
      <c r="E14" s="95"/>
      <c r="F14" s="95">
        <f>COUNTIF('student m.1.2'!$K$5:$K$40,1)</f>
        <v>0</v>
      </c>
      <c r="G14" s="95"/>
      <c r="H14" s="95">
        <f>COUNTIF('student m.1.2'!$K$5:$K$40,0)</f>
        <v>0</v>
      </c>
      <c r="I14" s="95"/>
    </row>
    <row r="15" spans="1:29" s="50" customFormat="1">
      <c r="A15" s="55" t="s">
        <v>16</v>
      </c>
      <c r="B15" s="101">
        <f>(B14*100)/$A$14</f>
        <v>0</v>
      </c>
      <c r="C15" s="101"/>
      <c r="D15" s="101">
        <f t="shared" ref="D15" si="0">(D14*100)/$A$14</f>
        <v>0</v>
      </c>
      <c r="E15" s="101"/>
      <c r="F15" s="101">
        <f t="shared" ref="F15" si="1">(F14*100)/$A$14</f>
        <v>0</v>
      </c>
      <c r="G15" s="101"/>
      <c r="H15" s="101">
        <f t="shared" ref="H15" si="2">(H14*100)/$A$14</f>
        <v>0</v>
      </c>
      <c r="I15" s="101"/>
    </row>
    <row r="16" spans="1:29" s="50" customFormat="1">
      <c r="B16" s="100"/>
      <c r="C16" s="100"/>
    </row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4"/>
  <sheetViews>
    <sheetView topLeftCell="A25" workbookViewId="0">
      <selection activeCell="F5" sqref="F5:J34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79" t="s">
        <v>277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9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0" t="s">
        <v>56</v>
      </c>
      <c r="B3" s="80" t="s">
        <v>4</v>
      </c>
      <c r="C3" s="83" t="s">
        <v>6</v>
      </c>
      <c r="D3" s="80" t="s">
        <v>5</v>
      </c>
      <c r="E3" s="84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0" t="s">
        <v>13</v>
      </c>
      <c r="L3" s="80" t="s">
        <v>14</v>
      </c>
    </row>
    <row r="4" spans="1:12" ht="15" customHeight="1">
      <c r="A4" s="82"/>
      <c r="B4" s="82"/>
      <c r="C4" s="81"/>
      <c r="D4" s="81"/>
      <c r="E4" s="82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1"/>
      <c r="L4" s="81"/>
    </row>
    <row r="5" spans="1:12" ht="15.95" customHeight="1">
      <c r="A5" s="23">
        <v>1</v>
      </c>
      <c r="B5" s="23">
        <v>3</v>
      </c>
      <c r="C5" s="70">
        <v>1</v>
      </c>
      <c r="D5" s="72" t="s">
        <v>218</v>
      </c>
      <c r="E5" s="72" t="s">
        <v>219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3</v>
      </c>
      <c r="C6" s="70">
        <v>2</v>
      </c>
      <c r="D6" s="72" t="s">
        <v>220</v>
      </c>
      <c r="E6" s="72" t="s">
        <v>221</v>
      </c>
      <c r="F6" s="71"/>
      <c r="G6" s="71"/>
      <c r="H6" s="71"/>
      <c r="I6" s="71"/>
      <c r="J6" s="71"/>
      <c r="K6" s="24" t="e">
        <f t="shared" ref="K6:K27" si="0">IF(J6="-","-",MODE(F6:J6))</f>
        <v>#N/A</v>
      </c>
      <c r="L6" s="24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3</v>
      </c>
      <c r="C7" s="70">
        <v>3</v>
      </c>
      <c r="D7" s="72" t="s">
        <v>92</v>
      </c>
      <c r="E7" s="72" t="s">
        <v>222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3</v>
      </c>
      <c r="C8" s="70">
        <v>4</v>
      </c>
      <c r="D8" s="72" t="s">
        <v>223</v>
      </c>
      <c r="E8" s="72" t="s">
        <v>224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3</v>
      </c>
      <c r="C9" s="70">
        <v>5</v>
      </c>
      <c r="D9" s="72" t="s">
        <v>225</v>
      </c>
      <c r="E9" s="72" t="s">
        <v>226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3</v>
      </c>
      <c r="C10" s="70">
        <v>6</v>
      </c>
      <c r="D10" s="72" t="s">
        <v>227</v>
      </c>
      <c r="E10" s="72" t="s">
        <v>228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3</v>
      </c>
      <c r="C11" s="70">
        <v>7</v>
      </c>
      <c r="D11" s="72" t="s">
        <v>229</v>
      </c>
      <c r="E11" s="72" t="s">
        <v>230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5">
        <v>3</v>
      </c>
      <c r="C12" s="26">
        <v>8</v>
      </c>
      <c r="D12" s="72" t="s">
        <v>231</v>
      </c>
      <c r="E12" s="72" t="s">
        <v>232</v>
      </c>
      <c r="F12" s="71"/>
      <c r="G12" s="71"/>
      <c r="H12" s="71"/>
      <c r="I12" s="71"/>
      <c r="J12" s="71"/>
      <c r="K12" s="27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19">
        <v>3</v>
      </c>
      <c r="C13" s="20">
        <v>9</v>
      </c>
      <c r="D13" s="72" t="s">
        <v>233</v>
      </c>
      <c r="E13" s="72" t="s">
        <v>234</v>
      </c>
      <c r="F13" s="71"/>
      <c r="G13" s="71"/>
      <c r="H13" s="71"/>
      <c r="I13" s="71"/>
      <c r="J13" s="71"/>
      <c r="K13" s="21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19">
        <v>3</v>
      </c>
      <c r="C14" s="20">
        <v>10</v>
      </c>
      <c r="D14" s="72" t="s">
        <v>235</v>
      </c>
      <c r="E14" s="72" t="s">
        <v>236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19">
        <v>3</v>
      </c>
      <c r="C15" s="20">
        <v>11</v>
      </c>
      <c r="D15" s="72" t="s">
        <v>237</v>
      </c>
      <c r="E15" s="72" t="s">
        <v>238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19">
        <v>3</v>
      </c>
      <c r="C16" s="20">
        <v>12</v>
      </c>
      <c r="D16" s="72" t="s">
        <v>239</v>
      </c>
      <c r="E16" s="72" t="s">
        <v>240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19">
        <v>3</v>
      </c>
      <c r="C17" s="20">
        <v>13</v>
      </c>
      <c r="D17" s="72" t="s">
        <v>241</v>
      </c>
      <c r="E17" s="72" t="s">
        <v>242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19">
        <v>3</v>
      </c>
      <c r="C18" s="20">
        <v>14</v>
      </c>
      <c r="D18" s="72" t="s">
        <v>243</v>
      </c>
      <c r="E18" s="72" t="s">
        <v>244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19">
        <v>3</v>
      </c>
      <c r="C19" s="20">
        <v>15</v>
      </c>
      <c r="D19" s="72" t="s">
        <v>245</v>
      </c>
      <c r="E19" s="72" t="s">
        <v>246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19">
        <v>3</v>
      </c>
      <c r="C20" s="20">
        <v>16</v>
      </c>
      <c r="D20" s="72" t="s">
        <v>247</v>
      </c>
      <c r="E20" s="72" t="s">
        <v>248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19">
        <v>3</v>
      </c>
      <c r="C21" s="20">
        <v>17</v>
      </c>
      <c r="D21" s="72" t="s">
        <v>249</v>
      </c>
      <c r="E21" s="72" t="s">
        <v>250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19">
        <v>3</v>
      </c>
      <c r="C22" s="20">
        <v>18</v>
      </c>
      <c r="D22" s="72" t="s">
        <v>251</v>
      </c>
      <c r="E22" s="72" t="s">
        <v>252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19">
        <v>3</v>
      </c>
      <c r="C23" s="20">
        <v>19</v>
      </c>
      <c r="D23" s="72" t="s">
        <v>253</v>
      </c>
      <c r="E23" s="72" t="s">
        <v>254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19">
        <v>3</v>
      </c>
      <c r="C24" s="20">
        <v>20</v>
      </c>
      <c r="D24" s="72" t="s">
        <v>255</v>
      </c>
      <c r="E24" s="72" t="s">
        <v>256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19">
        <v>3</v>
      </c>
      <c r="C25" s="20">
        <v>21</v>
      </c>
      <c r="D25" s="72" t="s">
        <v>257</v>
      </c>
      <c r="E25" s="72" t="s">
        <v>258</v>
      </c>
      <c r="F25" s="71"/>
      <c r="G25" s="71"/>
      <c r="H25" s="71"/>
      <c r="I25" s="71"/>
      <c r="J25" s="71"/>
      <c r="K25" s="21" t="e">
        <f t="shared" si="0"/>
        <v>#N/A</v>
      </c>
      <c r="L25" s="24" t="e">
        <f t="shared" si="1"/>
        <v>#N/A</v>
      </c>
    </row>
    <row r="26" spans="1:12" ht="15.95" customHeight="1">
      <c r="A26" s="23">
        <v>1</v>
      </c>
      <c r="B26" s="19">
        <v>3</v>
      </c>
      <c r="C26" s="20">
        <v>22</v>
      </c>
      <c r="D26" s="72" t="s">
        <v>259</v>
      </c>
      <c r="E26" s="72" t="s">
        <v>260</v>
      </c>
      <c r="F26" s="71"/>
      <c r="G26" s="71"/>
      <c r="H26" s="71"/>
      <c r="I26" s="71"/>
      <c r="J26" s="71"/>
      <c r="K26" s="21" t="e">
        <f t="shared" si="0"/>
        <v>#N/A</v>
      </c>
      <c r="L26" s="24" t="e">
        <f t="shared" si="1"/>
        <v>#N/A</v>
      </c>
    </row>
    <row r="27" spans="1:12" ht="15.95" customHeight="1">
      <c r="A27" s="23">
        <v>1</v>
      </c>
      <c r="B27" s="19">
        <v>3</v>
      </c>
      <c r="C27" s="20">
        <v>23</v>
      </c>
      <c r="D27" s="72" t="s">
        <v>261</v>
      </c>
      <c r="E27" s="72" t="s">
        <v>262</v>
      </c>
      <c r="F27" s="71"/>
      <c r="G27" s="71"/>
      <c r="H27" s="71"/>
      <c r="I27" s="71"/>
      <c r="J27" s="71"/>
      <c r="K27" s="21" t="e">
        <f t="shared" si="0"/>
        <v>#N/A</v>
      </c>
      <c r="L27" s="24" t="e">
        <f t="shared" si="1"/>
        <v>#N/A</v>
      </c>
    </row>
    <row r="28" spans="1:12" ht="18.75">
      <c r="A28" s="23">
        <v>1</v>
      </c>
      <c r="B28" s="19">
        <v>3</v>
      </c>
      <c r="C28" s="20">
        <v>24</v>
      </c>
      <c r="D28" s="72" t="s">
        <v>263</v>
      </c>
      <c r="E28" s="72" t="s">
        <v>264</v>
      </c>
      <c r="F28" s="71"/>
      <c r="G28" s="71"/>
      <c r="H28" s="71"/>
      <c r="I28" s="71"/>
      <c r="J28" s="71"/>
      <c r="K28" s="21" t="e">
        <f t="shared" ref="K28:K34" si="2">IF(J28="-","-",MODE(F28:J28))</f>
        <v>#N/A</v>
      </c>
      <c r="L28" s="24" t="e">
        <f t="shared" ref="L28:L34" si="3">IF(K28=3,"ดีเยี่ยม",IF(K28=2,"ดี",IF(K28=1,"พอใช้",IF(K28=0,"ปรับปรุง","-"))))</f>
        <v>#N/A</v>
      </c>
    </row>
    <row r="29" spans="1:12" ht="18.75">
      <c r="A29" s="23">
        <v>1</v>
      </c>
      <c r="B29" s="19">
        <v>3</v>
      </c>
      <c r="C29" s="20">
        <v>25</v>
      </c>
      <c r="D29" s="72" t="s">
        <v>265</v>
      </c>
      <c r="E29" s="72" t="s">
        <v>266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19">
        <v>3</v>
      </c>
      <c r="C30" s="20">
        <v>26</v>
      </c>
      <c r="D30" s="72" t="s">
        <v>267</v>
      </c>
      <c r="E30" s="72" t="s">
        <v>268</v>
      </c>
      <c r="F30" s="71"/>
      <c r="G30" s="71"/>
      <c r="H30" s="71"/>
      <c r="I30" s="71"/>
      <c r="J30" s="71"/>
      <c r="K30" s="21" t="e">
        <f t="shared" si="2"/>
        <v>#N/A</v>
      </c>
      <c r="L30" s="24" t="e">
        <f t="shared" si="3"/>
        <v>#N/A</v>
      </c>
    </row>
    <row r="31" spans="1:12" ht="18.75">
      <c r="A31" s="23">
        <v>1</v>
      </c>
      <c r="B31" s="19">
        <v>3</v>
      </c>
      <c r="C31" s="20">
        <v>27</v>
      </c>
      <c r="D31" s="72" t="s">
        <v>269</v>
      </c>
      <c r="E31" s="72" t="s">
        <v>270</v>
      </c>
      <c r="F31" s="71"/>
      <c r="G31" s="71"/>
      <c r="H31" s="71"/>
      <c r="I31" s="71"/>
      <c r="J31" s="71"/>
      <c r="K31" s="21" t="e">
        <f t="shared" si="2"/>
        <v>#N/A</v>
      </c>
      <c r="L31" s="24" t="e">
        <f t="shared" si="3"/>
        <v>#N/A</v>
      </c>
    </row>
    <row r="32" spans="1:12" ht="18.75">
      <c r="A32" s="23">
        <v>1</v>
      </c>
      <c r="B32" s="19">
        <v>3</v>
      </c>
      <c r="C32" s="20">
        <v>28</v>
      </c>
      <c r="D32" s="72" t="s">
        <v>271</v>
      </c>
      <c r="E32" s="72" t="s">
        <v>272</v>
      </c>
      <c r="F32" s="71"/>
      <c r="G32" s="71"/>
      <c r="H32" s="71"/>
      <c r="I32" s="71"/>
      <c r="J32" s="71"/>
      <c r="K32" s="21" t="e">
        <f t="shared" si="2"/>
        <v>#N/A</v>
      </c>
      <c r="L32" s="24" t="e">
        <f t="shared" si="3"/>
        <v>#N/A</v>
      </c>
    </row>
    <row r="33" spans="1:12" ht="18.75">
      <c r="A33" s="23">
        <v>1</v>
      </c>
      <c r="B33" s="19">
        <v>3</v>
      </c>
      <c r="C33" s="20">
        <v>29</v>
      </c>
      <c r="D33" s="72" t="s">
        <v>273</v>
      </c>
      <c r="E33" s="72" t="s">
        <v>274</v>
      </c>
      <c r="F33" s="71"/>
      <c r="G33" s="71"/>
      <c r="H33" s="71"/>
      <c r="I33" s="71"/>
      <c r="J33" s="71"/>
      <c r="K33" s="21" t="e">
        <f t="shared" si="2"/>
        <v>#N/A</v>
      </c>
      <c r="L33" s="24" t="e">
        <f t="shared" si="3"/>
        <v>#N/A</v>
      </c>
    </row>
    <row r="34" spans="1:12" ht="18.75">
      <c r="A34" s="23">
        <v>1</v>
      </c>
      <c r="B34" s="19">
        <v>3</v>
      </c>
      <c r="C34" s="20">
        <v>30</v>
      </c>
      <c r="D34" s="72" t="s">
        <v>275</v>
      </c>
      <c r="E34" s="72" t="s">
        <v>276</v>
      </c>
      <c r="F34" s="71"/>
      <c r="G34" s="71"/>
      <c r="H34" s="71"/>
      <c r="I34" s="71"/>
      <c r="J34" s="71"/>
      <c r="K34" s="21" t="e">
        <f t="shared" si="2"/>
        <v>#N/A</v>
      </c>
      <c r="L34" s="24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O16" sqref="O16"/>
    </sheetView>
  </sheetViews>
  <sheetFormatPr defaultRowHeight="21"/>
  <cols>
    <col min="1" max="1" width="12.85546875" style="33" customWidth="1"/>
    <col min="2" max="11" width="7.28515625" style="33" customWidth="1"/>
    <col min="12" max="16384" width="9.140625" style="33"/>
  </cols>
  <sheetData>
    <row r="1" spans="1:29">
      <c r="A1" s="92" t="s">
        <v>278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73"/>
    </row>
    <row r="2" spans="1:29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</row>
    <row r="3" spans="1:29" s="38" customFormat="1"/>
    <row r="4" spans="1:29" s="38" customFormat="1">
      <c r="A4" s="94" t="s">
        <v>57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37"/>
      <c r="M4" s="34"/>
      <c r="N4" s="34"/>
      <c r="O4" s="34"/>
      <c r="P4" s="34"/>
      <c r="Q4" s="34"/>
      <c r="R4" s="34"/>
      <c r="S4" s="34"/>
      <c r="T4" s="34"/>
      <c r="U4" s="34"/>
      <c r="V4" s="34"/>
      <c r="W4" s="37"/>
      <c r="X4" s="34"/>
      <c r="Y4" s="34"/>
      <c r="Z4" s="34"/>
      <c r="AA4" s="34"/>
      <c r="AB4" s="34"/>
      <c r="AC4" s="37"/>
    </row>
    <row r="5" spans="1:29" s="38" customFormat="1">
      <c r="A5" s="42" t="s">
        <v>58</v>
      </c>
      <c r="B5" s="93" t="s">
        <v>59</v>
      </c>
      <c r="C5" s="93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 s="38" customFormat="1">
      <c r="A6" s="43" t="s">
        <v>70</v>
      </c>
      <c r="B6" s="44">
        <f>COUNTIF('student m.1.3'!$F$5:$F$40,3)</f>
        <v>0</v>
      </c>
      <c r="C6" s="44" t="s">
        <v>15</v>
      </c>
      <c r="D6" s="44">
        <f>COUNTIF('student m.1.3'!$G$5:$G$40,3)</f>
        <v>0</v>
      </c>
      <c r="E6" s="44" t="s">
        <v>15</v>
      </c>
      <c r="F6" s="44">
        <f>COUNTIF('student m.1.3'!$H$5:$H$40,3)</f>
        <v>0</v>
      </c>
      <c r="G6" s="44" t="s">
        <v>15</v>
      </c>
      <c r="H6" s="44">
        <f>COUNTIF('student m.1.3'!$I$5:$I$40,3)</f>
        <v>0</v>
      </c>
      <c r="I6" s="44" t="s">
        <v>15</v>
      </c>
      <c r="J6" s="44">
        <f>COUNTIF('student m.1.3'!$J$5:$J$40,3)</f>
        <v>0</v>
      </c>
      <c r="K6" s="44" t="s">
        <v>15</v>
      </c>
      <c r="L6" s="36"/>
      <c r="M6" s="85"/>
      <c r="N6" s="86"/>
      <c r="O6" s="39"/>
      <c r="P6" s="85"/>
      <c r="Q6" s="86"/>
      <c r="R6" s="35"/>
      <c r="S6" s="85"/>
      <c r="T6" s="86"/>
      <c r="U6" s="37"/>
      <c r="V6" s="87"/>
      <c r="W6" s="86"/>
    </row>
    <row r="7" spans="1:29" s="38" customFormat="1">
      <c r="A7" s="43" t="s">
        <v>71</v>
      </c>
      <c r="B7" s="44">
        <f>COUNTIF('student m.1.3'!$F$5:$F$40,2)</f>
        <v>0</v>
      </c>
      <c r="C7" s="44" t="s">
        <v>15</v>
      </c>
      <c r="D7" s="44">
        <f>COUNTIF('student m.1.3'!$G$5:$G$40,2)</f>
        <v>0</v>
      </c>
      <c r="E7" s="44" t="s">
        <v>15</v>
      </c>
      <c r="F7" s="44">
        <f>COUNTIF('student m.1.3'!$H$5:$H$40,2)</f>
        <v>0</v>
      </c>
      <c r="G7" s="44" t="s">
        <v>15</v>
      </c>
      <c r="H7" s="44">
        <f>COUNTIF('student m.1.3'!$I$5:$I$40,2)</f>
        <v>0</v>
      </c>
      <c r="I7" s="44" t="s">
        <v>15</v>
      </c>
      <c r="J7" s="44">
        <f>COUNTIF('student m.1.3'!$J$5:$J$40,2)</f>
        <v>0</v>
      </c>
      <c r="K7" s="44" t="s">
        <v>15</v>
      </c>
      <c r="L7" s="40"/>
      <c r="M7" s="37"/>
      <c r="N7" s="37"/>
      <c r="O7" s="39"/>
      <c r="P7" s="37"/>
      <c r="Q7" s="37"/>
      <c r="R7" s="35"/>
      <c r="S7" s="37"/>
      <c r="T7" s="37"/>
      <c r="U7" s="37"/>
      <c r="V7" s="41"/>
      <c r="W7" s="41"/>
    </row>
    <row r="8" spans="1:29" s="38" customFormat="1">
      <c r="A8" s="43" t="s">
        <v>72</v>
      </c>
      <c r="B8" s="44">
        <f>COUNTIF('student m.1.3'!$F$5:$F$40,1)</f>
        <v>0</v>
      </c>
      <c r="C8" s="44" t="s">
        <v>15</v>
      </c>
      <c r="D8" s="44">
        <f>COUNTIF('student m.1.3'!$G$5:$G$40,1)</f>
        <v>0</v>
      </c>
      <c r="E8" s="44" t="s">
        <v>15</v>
      </c>
      <c r="F8" s="44">
        <f>COUNTIF('student m.1.3'!$H$5:$H$40,1)</f>
        <v>0</v>
      </c>
      <c r="G8" s="44" t="s">
        <v>15</v>
      </c>
      <c r="H8" s="44">
        <f>COUNTIF('student m.1.3'!$I$5:$I$40,1)</f>
        <v>0</v>
      </c>
      <c r="I8" s="44" t="s">
        <v>15</v>
      </c>
      <c r="J8" s="44">
        <f>COUNTIF('student m.1.3'!$J$5:$J$40,1)</f>
        <v>0</v>
      </c>
      <c r="K8" s="44" t="s">
        <v>15</v>
      </c>
      <c r="L8" s="40"/>
      <c r="M8" s="85"/>
      <c r="N8" s="86"/>
      <c r="O8" s="39"/>
      <c r="P8" s="85"/>
      <c r="Q8" s="86"/>
      <c r="R8" s="35"/>
      <c r="S8" s="85"/>
      <c r="T8" s="86"/>
      <c r="U8" s="37"/>
      <c r="V8" s="87"/>
      <c r="W8" s="86"/>
    </row>
    <row r="9" spans="1:29" s="38" customFormat="1">
      <c r="A9" s="43" t="s">
        <v>73</v>
      </c>
      <c r="B9" s="44">
        <f>COUNTIF('student m.1.3'!$F$5:$F$40,0)</f>
        <v>0</v>
      </c>
      <c r="C9" s="44" t="s">
        <v>15</v>
      </c>
      <c r="D9" s="44">
        <f>COUNTIF('student m.1.3'!$G$5:$G$40,0)</f>
        <v>0</v>
      </c>
      <c r="E9" s="44" t="s">
        <v>15</v>
      </c>
      <c r="F9" s="44">
        <f>COUNTIF('student m.1.3'!$H$5:$H$40,0)</f>
        <v>0</v>
      </c>
      <c r="G9" s="44" t="s">
        <v>15</v>
      </c>
      <c r="H9" s="44">
        <f>COUNTIF('student m.1.3'!$I$5:$I$40,0)</f>
        <v>0</v>
      </c>
      <c r="I9" s="44" t="s">
        <v>15</v>
      </c>
      <c r="J9" s="44">
        <f>COUNTIF('student m.1.3'!$J$5:$J$40,0)</f>
        <v>0</v>
      </c>
      <c r="K9" s="44" t="s">
        <v>15</v>
      </c>
      <c r="L9" s="40"/>
      <c r="M9" s="37"/>
      <c r="N9" s="37"/>
      <c r="O9" s="39"/>
      <c r="P9" s="37"/>
      <c r="Q9" s="37"/>
      <c r="R9" s="35"/>
      <c r="S9" s="37"/>
      <c r="T9" s="37"/>
      <c r="U9" s="37"/>
      <c r="V9" s="41"/>
      <c r="W9" s="41"/>
    </row>
    <row r="10" spans="1:29" s="38" customFormat="1">
      <c r="A10" s="37"/>
      <c r="B10" s="35"/>
      <c r="C10" s="40"/>
      <c r="D10" s="37"/>
      <c r="E10" s="37"/>
      <c r="F10" s="37"/>
      <c r="G10" s="39"/>
      <c r="H10" s="37"/>
      <c r="I10" s="37"/>
      <c r="J10" s="37"/>
      <c r="K10" s="37"/>
      <c r="L10" s="35"/>
      <c r="M10" s="37"/>
      <c r="N10" s="37"/>
      <c r="O10" s="37"/>
      <c r="P10" s="37"/>
      <c r="Q10" s="41"/>
      <c r="R10" s="40"/>
      <c r="S10" s="85"/>
      <c r="T10" s="86"/>
      <c r="U10" s="39"/>
      <c r="V10" s="85"/>
      <c r="W10" s="86"/>
      <c r="X10" s="35"/>
      <c r="Y10" s="85"/>
      <c r="Z10" s="86"/>
      <c r="AA10" s="37"/>
      <c r="AB10" s="87"/>
      <c r="AC10" s="86"/>
    </row>
    <row r="11" spans="1:29" s="38" customFormat="1">
      <c r="A11" s="35"/>
      <c r="B11" s="35"/>
      <c r="C11" s="35"/>
      <c r="D11" s="35"/>
      <c r="E11" s="35"/>
      <c r="F11" s="35"/>
      <c r="G11" s="40"/>
      <c r="H11" s="37"/>
      <c r="I11" s="37"/>
      <c r="J11" s="39"/>
      <c r="K11" s="37"/>
      <c r="L11" s="37"/>
      <c r="M11" s="35"/>
      <c r="N11" s="37"/>
      <c r="O11" s="37"/>
      <c r="P11" s="37"/>
      <c r="Q11" s="41"/>
      <c r="R11" s="41"/>
    </row>
    <row r="12" spans="1:29" s="38" customFormat="1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 s="38" customFormat="1">
      <c r="A13" s="89"/>
      <c r="B13" s="91" t="s">
        <v>64</v>
      </c>
      <c r="C13" s="91"/>
      <c r="D13" s="91" t="s">
        <v>65</v>
      </c>
      <c r="E13" s="91"/>
      <c r="F13" s="91" t="s">
        <v>66</v>
      </c>
      <c r="G13" s="91"/>
      <c r="H13" s="91" t="s">
        <v>67</v>
      </c>
      <c r="I13" s="91"/>
    </row>
    <row r="14" spans="1:29" s="38" customFormat="1">
      <c r="A14" s="45">
        <f>COUNTA('student m.1.3'!L5:L34)</f>
        <v>30</v>
      </c>
      <c r="B14" s="89">
        <f>COUNTIF('student m.1.3'!$K$5:$K$40,3)</f>
        <v>0</v>
      </c>
      <c r="C14" s="89"/>
      <c r="D14" s="89">
        <f>COUNTIF('student m.1.3'!$K$5:$K$40,2)</f>
        <v>0</v>
      </c>
      <c r="E14" s="89"/>
      <c r="F14" s="89">
        <f>COUNTIF('student m.1.3'!$K$5:$K$40,1)</f>
        <v>0</v>
      </c>
      <c r="G14" s="89"/>
      <c r="H14" s="89">
        <f>COUNTIF('student m.1.3'!$K$5:$K$40,0)</f>
        <v>0</v>
      </c>
      <c r="I14" s="89"/>
    </row>
    <row r="15" spans="1:29" s="38" customFormat="1">
      <c r="A15" s="45" t="s">
        <v>16</v>
      </c>
      <c r="B15" s="90">
        <f>(B14*100)/$A$14</f>
        <v>0</v>
      </c>
      <c r="C15" s="90"/>
      <c r="D15" s="90">
        <f t="shared" ref="D15" si="0">(D14*100)/$A$14</f>
        <v>0</v>
      </c>
      <c r="E15" s="90"/>
      <c r="F15" s="90">
        <f t="shared" ref="F15" si="1">(F14*100)/$A$14</f>
        <v>0</v>
      </c>
      <c r="G15" s="90"/>
      <c r="H15" s="90">
        <f t="shared" ref="H15" si="2">(H14*100)/$A$14</f>
        <v>0</v>
      </c>
      <c r="I15" s="90"/>
    </row>
    <row r="16" spans="1:29" s="38" customFormat="1">
      <c r="B16" s="88"/>
      <c r="C16" s="88"/>
    </row>
    <row r="17" s="38" customFormat="1"/>
    <row r="18" s="38" customFormat="1"/>
  </sheetData>
  <sheetProtection sheet="1" objects="1" scenarios="1"/>
  <mergeCells count="35"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  <mergeCell ref="Y10:Z10"/>
    <mergeCell ref="AB10:AC10"/>
    <mergeCell ref="A12:A13"/>
    <mergeCell ref="B12:I12"/>
    <mergeCell ref="B13:C13"/>
    <mergeCell ref="D13:E13"/>
    <mergeCell ref="F13:G13"/>
    <mergeCell ref="H13:I13"/>
    <mergeCell ref="M8:N8"/>
    <mergeCell ref="P8:Q8"/>
    <mergeCell ref="S8:T8"/>
    <mergeCell ref="V8:W8"/>
    <mergeCell ref="S10:T10"/>
    <mergeCell ref="V10:W10"/>
    <mergeCell ref="J5:K5"/>
    <mergeCell ref="M6:N6"/>
    <mergeCell ref="P6:Q6"/>
    <mergeCell ref="S6:T6"/>
    <mergeCell ref="V6:W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3"/>
  <sheetViews>
    <sheetView topLeftCell="A16" workbookViewId="0">
      <selection activeCell="A2" sqref="A2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79" t="s">
        <v>337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9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0" t="s">
        <v>56</v>
      </c>
      <c r="B3" s="80" t="s">
        <v>4</v>
      </c>
      <c r="C3" s="83" t="s">
        <v>6</v>
      </c>
      <c r="D3" s="80" t="s">
        <v>5</v>
      </c>
      <c r="E3" s="84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0" t="s">
        <v>13</v>
      </c>
      <c r="L3" s="80" t="s">
        <v>14</v>
      </c>
    </row>
    <row r="4" spans="1:12" ht="15" customHeight="1">
      <c r="A4" s="82"/>
      <c r="B4" s="82"/>
      <c r="C4" s="81"/>
      <c r="D4" s="81"/>
      <c r="E4" s="82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1"/>
      <c r="L4" s="81"/>
    </row>
    <row r="5" spans="1:12" ht="15.95" customHeight="1">
      <c r="A5" s="23">
        <v>1</v>
      </c>
      <c r="B5" s="23">
        <v>4</v>
      </c>
      <c r="C5" s="70">
        <v>1</v>
      </c>
      <c r="D5" s="72" t="s">
        <v>279</v>
      </c>
      <c r="E5" s="72" t="s">
        <v>280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4</v>
      </c>
      <c r="C6" s="70">
        <v>2</v>
      </c>
      <c r="D6" s="72" t="s">
        <v>281</v>
      </c>
      <c r="E6" s="72" t="s">
        <v>282</v>
      </c>
      <c r="F6" s="71"/>
      <c r="G6" s="71"/>
      <c r="H6" s="71"/>
      <c r="I6" s="71"/>
      <c r="J6" s="71"/>
      <c r="K6" s="24" t="e">
        <f t="shared" ref="K6:K27" si="0">IF(J6="-","-",MODE(F6:J6))</f>
        <v>#N/A</v>
      </c>
      <c r="L6" s="24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4</v>
      </c>
      <c r="C7" s="70">
        <v>3</v>
      </c>
      <c r="D7" s="72" t="s">
        <v>283</v>
      </c>
      <c r="E7" s="72" t="s">
        <v>284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4</v>
      </c>
      <c r="C8" s="70">
        <v>4</v>
      </c>
      <c r="D8" s="72" t="s">
        <v>285</v>
      </c>
      <c r="E8" s="72" t="s">
        <v>286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4</v>
      </c>
      <c r="C9" s="70">
        <v>5</v>
      </c>
      <c r="D9" s="72" t="s">
        <v>287</v>
      </c>
      <c r="E9" s="72" t="s">
        <v>288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4</v>
      </c>
      <c r="C10" s="70">
        <v>6</v>
      </c>
      <c r="D10" s="72" t="s">
        <v>289</v>
      </c>
      <c r="E10" s="72" t="s">
        <v>290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4</v>
      </c>
      <c r="C11" s="70">
        <v>7</v>
      </c>
      <c r="D11" s="72" t="s">
        <v>291</v>
      </c>
      <c r="E11" s="72" t="s">
        <v>292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3">
        <v>4</v>
      </c>
      <c r="C12" s="26">
        <v>8</v>
      </c>
      <c r="D12" s="72" t="s">
        <v>293</v>
      </c>
      <c r="E12" s="72" t="s">
        <v>294</v>
      </c>
      <c r="F12" s="71"/>
      <c r="G12" s="71"/>
      <c r="H12" s="71"/>
      <c r="I12" s="71"/>
      <c r="J12" s="71"/>
      <c r="K12" s="27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23">
        <v>4</v>
      </c>
      <c r="C13" s="20">
        <v>9</v>
      </c>
      <c r="D13" s="72" t="s">
        <v>295</v>
      </c>
      <c r="E13" s="72" t="s">
        <v>296</v>
      </c>
      <c r="F13" s="71"/>
      <c r="G13" s="71"/>
      <c r="H13" s="71"/>
      <c r="I13" s="71"/>
      <c r="J13" s="71"/>
      <c r="K13" s="21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23">
        <v>4</v>
      </c>
      <c r="C14" s="20">
        <v>10</v>
      </c>
      <c r="D14" s="72" t="s">
        <v>297</v>
      </c>
      <c r="E14" s="72" t="s">
        <v>298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23">
        <v>4</v>
      </c>
      <c r="C15" s="20">
        <v>11</v>
      </c>
      <c r="D15" s="72" t="s">
        <v>299</v>
      </c>
      <c r="E15" s="72" t="s">
        <v>300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23">
        <v>4</v>
      </c>
      <c r="C16" s="20">
        <v>12</v>
      </c>
      <c r="D16" s="72" t="s">
        <v>301</v>
      </c>
      <c r="E16" s="72" t="s">
        <v>302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23">
        <v>4</v>
      </c>
      <c r="C17" s="20">
        <v>13</v>
      </c>
      <c r="D17" s="72" t="s">
        <v>303</v>
      </c>
      <c r="E17" s="72" t="s">
        <v>304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23">
        <v>4</v>
      </c>
      <c r="C18" s="20">
        <v>14</v>
      </c>
      <c r="D18" s="72" t="s">
        <v>305</v>
      </c>
      <c r="E18" s="72" t="s">
        <v>306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23">
        <v>4</v>
      </c>
      <c r="C19" s="20">
        <v>15</v>
      </c>
      <c r="D19" s="72" t="s">
        <v>307</v>
      </c>
      <c r="E19" s="72" t="s">
        <v>308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23">
        <v>4</v>
      </c>
      <c r="C20" s="20">
        <v>16</v>
      </c>
      <c r="D20" s="72" t="s">
        <v>309</v>
      </c>
      <c r="E20" s="72" t="s">
        <v>310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23">
        <v>4</v>
      </c>
      <c r="C21" s="20">
        <v>17</v>
      </c>
      <c r="D21" s="72" t="s">
        <v>311</v>
      </c>
      <c r="E21" s="72" t="s">
        <v>312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23">
        <v>4</v>
      </c>
      <c r="C22" s="20">
        <v>18</v>
      </c>
      <c r="D22" s="72" t="s">
        <v>313</v>
      </c>
      <c r="E22" s="72" t="s">
        <v>314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23">
        <v>4</v>
      </c>
      <c r="C23" s="20">
        <v>19</v>
      </c>
      <c r="D23" s="72" t="s">
        <v>315</v>
      </c>
      <c r="E23" s="72" t="s">
        <v>316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23">
        <v>4</v>
      </c>
      <c r="C24" s="20">
        <v>20</v>
      </c>
      <c r="D24" s="72" t="s">
        <v>317</v>
      </c>
      <c r="E24" s="72" t="s">
        <v>318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23">
        <v>4</v>
      </c>
      <c r="C25" s="20">
        <v>21</v>
      </c>
      <c r="D25" s="72" t="s">
        <v>319</v>
      </c>
      <c r="E25" s="72" t="s">
        <v>320</v>
      </c>
      <c r="F25" s="71"/>
      <c r="G25" s="71"/>
      <c r="H25" s="71"/>
      <c r="I25" s="71"/>
      <c r="J25" s="71"/>
      <c r="K25" s="21" t="e">
        <f t="shared" si="0"/>
        <v>#N/A</v>
      </c>
      <c r="L25" s="24" t="e">
        <f t="shared" si="1"/>
        <v>#N/A</v>
      </c>
    </row>
    <row r="26" spans="1:12" ht="15.95" customHeight="1">
      <c r="A26" s="23">
        <v>1</v>
      </c>
      <c r="B26" s="23">
        <v>4</v>
      </c>
      <c r="C26" s="20">
        <v>22</v>
      </c>
      <c r="D26" s="72" t="s">
        <v>321</v>
      </c>
      <c r="E26" s="72" t="s">
        <v>322</v>
      </c>
      <c r="F26" s="71"/>
      <c r="G26" s="71"/>
      <c r="H26" s="71"/>
      <c r="I26" s="71"/>
      <c r="J26" s="71"/>
      <c r="K26" s="21" t="e">
        <f t="shared" si="0"/>
        <v>#N/A</v>
      </c>
      <c r="L26" s="24" t="e">
        <f t="shared" si="1"/>
        <v>#N/A</v>
      </c>
    </row>
    <row r="27" spans="1:12" ht="15.95" customHeight="1">
      <c r="A27" s="23">
        <v>1</v>
      </c>
      <c r="B27" s="23">
        <v>4</v>
      </c>
      <c r="C27" s="20">
        <v>23</v>
      </c>
      <c r="D27" s="72" t="s">
        <v>323</v>
      </c>
      <c r="E27" s="72" t="s">
        <v>324</v>
      </c>
      <c r="F27" s="71"/>
      <c r="G27" s="71"/>
      <c r="H27" s="71"/>
      <c r="I27" s="71"/>
      <c r="J27" s="71"/>
      <c r="K27" s="21" t="e">
        <f t="shared" si="0"/>
        <v>#N/A</v>
      </c>
      <c r="L27" s="24" t="e">
        <f t="shared" si="1"/>
        <v>#N/A</v>
      </c>
    </row>
    <row r="28" spans="1:12" ht="15.95" customHeight="1">
      <c r="A28" s="23">
        <v>1</v>
      </c>
      <c r="B28" s="23">
        <v>4</v>
      </c>
      <c r="C28" s="20">
        <v>24</v>
      </c>
      <c r="D28" s="72" t="s">
        <v>325</v>
      </c>
      <c r="E28" s="72" t="s">
        <v>326</v>
      </c>
      <c r="F28" s="71"/>
      <c r="G28" s="71"/>
      <c r="H28" s="71"/>
      <c r="I28" s="71"/>
      <c r="J28" s="71"/>
      <c r="K28" s="21" t="e">
        <f t="shared" ref="K28:K32" si="2">IF(J28="-","-",MODE(F28:J28))</f>
        <v>#N/A</v>
      </c>
      <c r="L28" s="24" t="e">
        <f t="shared" ref="L28:L32" si="3">IF(K28=3,"ดีเยี่ยม",IF(K28=2,"ดี",IF(K28=1,"พอใช้",IF(K28=0,"ปรับปรุง","-"))))</f>
        <v>#N/A</v>
      </c>
    </row>
    <row r="29" spans="1:12" ht="18.75">
      <c r="A29" s="23">
        <v>1</v>
      </c>
      <c r="B29" s="23">
        <v>4</v>
      </c>
      <c r="C29" s="20">
        <v>25</v>
      </c>
      <c r="D29" s="72" t="s">
        <v>327</v>
      </c>
      <c r="E29" s="72" t="s">
        <v>328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23">
        <v>4</v>
      </c>
      <c r="C30" s="20">
        <v>26</v>
      </c>
      <c r="D30" s="72" t="s">
        <v>329</v>
      </c>
      <c r="E30" s="72" t="s">
        <v>330</v>
      </c>
      <c r="F30" s="71"/>
      <c r="G30" s="71"/>
      <c r="H30" s="71"/>
      <c r="I30" s="71"/>
      <c r="J30" s="71"/>
      <c r="K30" s="21" t="e">
        <f t="shared" si="2"/>
        <v>#N/A</v>
      </c>
      <c r="L30" s="24" t="e">
        <f t="shared" si="3"/>
        <v>#N/A</v>
      </c>
    </row>
    <row r="31" spans="1:12" ht="18.75">
      <c r="A31" s="23">
        <v>1</v>
      </c>
      <c r="B31" s="23">
        <v>4</v>
      </c>
      <c r="C31" s="20">
        <v>27</v>
      </c>
      <c r="D31" s="72" t="s">
        <v>331</v>
      </c>
      <c r="E31" s="72" t="s">
        <v>332</v>
      </c>
      <c r="F31" s="71"/>
      <c r="G31" s="71"/>
      <c r="H31" s="71"/>
      <c r="I31" s="71"/>
      <c r="J31" s="71"/>
      <c r="K31" s="21" t="e">
        <f t="shared" si="2"/>
        <v>#N/A</v>
      </c>
      <c r="L31" s="24" t="e">
        <f t="shared" si="3"/>
        <v>#N/A</v>
      </c>
    </row>
    <row r="32" spans="1:12" ht="18.75">
      <c r="A32" s="23">
        <v>1</v>
      </c>
      <c r="B32" s="23">
        <v>4</v>
      </c>
      <c r="C32" s="20">
        <v>28</v>
      </c>
      <c r="D32" s="72" t="s">
        <v>333</v>
      </c>
      <c r="E32" s="72" t="s">
        <v>334</v>
      </c>
      <c r="F32" s="71"/>
      <c r="G32" s="71"/>
      <c r="H32" s="71"/>
      <c r="I32" s="71"/>
      <c r="J32" s="71"/>
      <c r="K32" s="21" t="e">
        <f t="shared" si="2"/>
        <v>#N/A</v>
      </c>
      <c r="L32" s="24" t="e">
        <f t="shared" si="3"/>
        <v>#N/A</v>
      </c>
    </row>
    <row r="33" spans="1:12" ht="18.75">
      <c r="A33" s="23">
        <v>1</v>
      </c>
      <c r="B33" s="23">
        <v>4</v>
      </c>
      <c r="C33" s="20">
        <v>29</v>
      </c>
      <c r="D33" s="72" t="s">
        <v>335</v>
      </c>
      <c r="E33" s="72" t="s">
        <v>336</v>
      </c>
      <c r="F33" s="71"/>
      <c r="G33" s="71"/>
      <c r="H33" s="71"/>
      <c r="I33" s="71"/>
      <c r="J33" s="71"/>
      <c r="K33" s="21" t="e">
        <f t="shared" ref="K33" si="4">IF(J33="-","-",MODE(F33:J33))</f>
        <v>#N/A</v>
      </c>
      <c r="L33" s="24" t="e">
        <f t="shared" ref="L33" si="5">IF(K33=3,"ดีเยี่ยม",IF(K33=2,"ดี",IF(K33=1,"พอใช้",IF(K33=0,"ปรับปรุง","-"))))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m.1.1</vt:lpstr>
      <vt:lpstr>sum m.1.1</vt:lpstr>
      <vt:lpstr>student m.1.2</vt:lpstr>
      <vt:lpstr>sum m.1.2</vt:lpstr>
      <vt:lpstr>student m.1.3</vt:lpstr>
      <vt:lpstr>sum m.1.3</vt:lpstr>
      <vt:lpstr>student m.1.4</vt:lpstr>
      <vt:lpstr>sum m.1.4</vt:lpstr>
      <vt:lpstr>'student m.1.1'!Print_Titles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2025-09-30T03:53:50Z</cp:lastPrinted>
  <dcterms:created xsi:type="dcterms:W3CDTF">2022-02-01T13:18:28Z</dcterms:created>
  <dcterms:modified xsi:type="dcterms:W3CDTF">2025-09-30T04:54:11Z</dcterms:modified>
</cp:coreProperties>
</file>